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6" windowWidth="13980" windowHeight="8388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externalReferences>
    <externalReference r:id="rId7"/>
  </externalReferences>
  <definedNames>
    <definedName name="_xlfn.IFERROR" hidden="1">#NAME?</definedName>
    <definedName name="_xlfn.VALUETOTEXT" hidden="1">#NAME?</definedName>
    <definedName name="BEx768KPSQ72NFZI1DSHLMYOAJB4" hidden="1">'Sheet1'!$A$11:$E$11</definedName>
    <definedName name="BExF0FDTSLD2H2BL1BV89V91RA11" hidden="1">'Sheet1'!$A$1:$A$1</definedName>
    <definedName name="SAPBEXhrIndnt" hidden="1">1</definedName>
    <definedName name="SAPBEXq0001" localSheetId="0">'Sheet1'!$A$11:$E$11</definedName>
    <definedName name="SAPBEXq0001f48UWM535N6VOUF3NIEWN32K2C" localSheetId="0">'Sheet1'!$A$7:$B$7</definedName>
    <definedName name="SAPBEXq0001fDPQPOVB8Y1BEM70IDP1WOMNIK" localSheetId="0">'Sheet1'!$A$2:$B$2</definedName>
    <definedName name="SAPBEXq0001fZ_CMMTITE" localSheetId="0">'Sheet1'!#REF!</definedName>
    <definedName name="SAPBEXq0001fZ_FUNAREA" localSheetId="0">'Sheet1'!#REF!</definedName>
    <definedName name="SAPBEXq0001fZ_FUND" localSheetId="0">'Sheet1'!$A$5:$B$5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<sst xmlns="http://schemas.openxmlformats.org/spreadsheetml/2006/main" count="1885" uniqueCount="230">
  <si>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</si>
  <si>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</si>
  <si>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</si>
  <si>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</si>
  <si>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</si>
  <si>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</si>
  <si>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</si>
  <si>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</si>
  <si>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</si>
  <si>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</si>
  <si>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</si>
  <si>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</si>
  <si>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</si>
  <si>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</si>
  <si>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</si>
  <si>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</si>
  <si>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</si>
  <si>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</si>
  <si>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</si>
  <si>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</si>
  <si>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</si>
  <si>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</si>
  <si>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</si>
  <si>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</si>
  <si>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</si>
  <si>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</si>
  <si>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</si>
  <si>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</si>
  <si>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</si>
  <si>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</si>
  <si>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</si>
  <si>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</si>
  <si>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</si>
  <si>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</si>
  <si>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</si>
  <si>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</si>
  <si>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</si>
  <si>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</si>
  <si>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</si>
  <si>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</si>
  <si>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</si>
  <si>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</si>
  <si>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</si>
  <si>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</si>
  <si>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</si>
  <si>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</si>
  <si>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</si>
  <si>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</si>
  <si>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</si>
  <si>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</si>
  <si>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</si>
  <si>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</si>
  <si>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</si>
  <si>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</si>
  <si>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</si>
  <si>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</si>
  <si>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</si>
  <si>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</si>
  <si>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</si>
  <si>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</si>
  <si>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</si>
  <si>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</si>
  <si>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</si>
  <si>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</si>
  <si>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</si>
  <si>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</si>
  <si>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</si>
  <si>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</si>
  <si>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</si>
  <si>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</si>
  <si>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</si>
  <si>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</si>
  <si>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</si>
  <si>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</si>
  <si>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</si>
  <si>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</si>
  <si>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</si>
  <si>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</si>
  <si>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</si>
  <si>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</si>
  <si>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</si>
  <si>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</si>
  <si>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</si>
  <si>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</si>
  <si>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</si>
  <si>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</si>
  <si>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</si>
  <si>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</si>
  <si>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</si>
  <si>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</si>
  <si>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</si>
  <si>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</si>
  <si>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</si>
  <si>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</si>
  <si>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</si>
  <si>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</si>
  <si>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</si>
  <si>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</si>
  <si>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</si>
  <si>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</si>
  <si>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</si>
  <si>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</si>
  <si>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</si>
  <si>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</si>
  <si>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</si>
  <si>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</si>
  <si>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</si>
  <si>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</si>
  <si>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</si>
  <si>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</si>
  <si>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</si>
  <si>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</si>
  <si>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</si>
  <si>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</si>
  <si>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</si>
  <si>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</si>
  <si>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</si>
  <si>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</si>
  <si>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</si>
  <si>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</si>
  <si>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</si>
  <si>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</si>
  <si>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</si>
  <si>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</si>
  <si>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</si>
  <si>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</si>
  <si>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</si>
  <si>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</si>
  <si>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</si>
  <si>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</si>
  <si>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</si>
  <si>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</si>
  <si>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</si>
  <si>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</si>
  <si>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</si>
  <si>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</si>
  <si>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</si>
  <si>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</si>
  <si>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</si>
  <si>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</si>
  <si>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</si>
  <si>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</si>
  <si>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</si>
  <si>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</si>
  <si>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</si>
  <si>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</si>
  <si>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</si>
  <si>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</si>
  <si>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</si>
  <si>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</si>
  <si>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</si>
  <si>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</si>
  <si>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</si>
  <si>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</si>
  <si>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</si>
  <si>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</si>
  <si>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</si>
  <si>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</si>
  <si>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</si>
  <si>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</si>
  <si>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</si>
  <si>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</si>
  <si>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</si>
  <si>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</si>
  <si>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</si>
  <si>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</si>
  <si>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</si>
  <si>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</si>
  <si>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</si>
  <si>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</si>
  <si>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</si>
  <si>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</si>
  <si>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</si>
  <si>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</si>
  <si>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</si>
  <si>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</si>
  <si>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</si>
  <si>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</si>
  <si>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</si>
  <si>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</si>
  <si>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</si>
  <si>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</si>
  <si>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</si>
  <si>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</si>
  <si>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</si>
  <si>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</si>
  <si>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</si>
  <si>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</si>
  <si>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</si>
  <si>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</si>
  <si>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</si>
  <si>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</si>
  <si>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</si>
  <si>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</si>
  <si>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</si>
  <si>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</si>
  <si>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</si>
  <si>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</si>
  <si>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</si>
  <si>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</si>
  <si>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</si>
  <si>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</si>
  <si>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</si>
  <si>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</si>
  <si>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BROJČANA OZNAKA I NAZIV</t>
  </si>
  <si>
    <t>UKUPNO RASHODI</t>
  </si>
  <si>
    <t>IZVJEŠTAJ RAČUNA FINANCIRANJA PREMA IZVORIMA FINANCIRANJA</t>
  </si>
  <si>
    <t>Primici i izdaci</t>
  </si>
  <si>
    <t>PRIMICI</t>
  </si>
  <si>
    <t>Opći prihodi i primici</t>
  </si>
  <si>
    <t>Prihodi za posebne namjene</t>
  </si>
  <si>
    <t>43</t>
  </si>
  <si>
    <t>Ostali prihodi za posebne namjene</t>
  </si>
  <si>
    <t>Pomoći</t>
  </si>
  <si>
    <t>56</t>
  </si>
  <si>
    <t>Fondovi EU</t>
  </si>
  <si>
    <t>58</t>
  </si>
  <si>
    <t>Instrumenti EU nove generacije</t>
  </si>
  <si>
    <t>Namjenski primici od zaduživanja</t>
  </si>
  <si>
    <t>84</t>
  </si>
  <si>
    <t>Namjenski primici od povrata glavnica danih zajmova</t>
  </si>
  <si>
    <t>IZDACI</t>
  </si>
  <si>
    <t>Sredstva učešća za pomoći</t>
  </si>
  <si>
    <t>Ostvarenje/Izvršenje 
01.2022. - 06.2022.</t>
  </si>
  <si>
    <t>Izvorni plan ili Rebalans 
2023.</t>
  </si>
  <si>
    <t>Tekući plan 
2023.</t>
  </si>
  <si>
    <t>Ostvarenje/Izvršenje 
01.2023. - 06.2023.</t>
  </si>
  <si>
    <t>Indeks
(5)/(2)</t>
  </si>
  <si>
    <t>Indeks
(5)/(4)</t>
  </si>
  <si>
    <t>REBALANS 2023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</si>
</sst>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Border="1" applyAlignment="1">
      <alignment vertical="top" wrapText="1"/>
    </xf>
    <xf numFmtId="4" fontId="13" fillId="0" borderId="0" xfId="0" applyNumberFormat="1" applyFont="1" applyFill="1" applyAlignment="1">
      <alignment/>
    </xf>
    <xf numFmtId="4" fontId="5" fillId="0" borderId="0" xfId="57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4" fontId="17" fillId="48" borderId="13" xfId="61" applyNumberFormat="1" applyFont="1" applyFill="1" applyBorder="1" applyAlignment="1">
      <alignment horizontal="center" vertical="center" wrapText="1"/>
    </xf>
    <xf numFmtId="1" fontId="15" fillId="48" borderId="14" xfId="0" applyNumberFormat="1" applyFont="1" applyFill="1" applyBorder="1" applyAlignment="1">
      <alignment horizontal="center" vertical="center"/>
    </xf>
    <xf numFmtId="0" fontId="0" fillId="52" borderId="0" xfId="61" applyFont="1" applyFill="1" applyBorder="1" quotePrefix="1">
      <alignment horizontal="left" vertical="center" indent="1"/>
    </xf>
    <xf numFmtId="0" fontId="0" fillId="52" borderId="0" xfId="78" applyFont="1" applyFill="1" applyBorder="1" applyAlignment="1" quotePrefix="1">
      <alignment horizontal="left" vertical="center" wrapText="1" indent="1"/>
    </xf>
    <xf numFmtId="0" fontId="20" fillId="52" borderId="0" xfId="74" applyFont="1" applyFill="1" applyBorder="1" quotePrefix="1">
      <alignment horizontal="center" vertical="center"/>
    </xf>
    <xf numFmtId="0" fontId="12" fillId="52" borderId="0" xfId="77" applyFont="1" applyFill="1" applyBorder="1" applyAlignment="1" quotePrefix="1">
      <alignment horizontal="left" vertical="center" wrapText="1" indent="2"/>
    </xf>
    <xf numFmtId="4" fontId="5" fillId="52" borderId="0" xfId="57" applyNumberFormat="1" applyFont="1" applyFill="1" applyBorder="1">
      <alignment vertical="center"/>
    </xf>
    <xf numFmtId="3" fontId="5" fillId="52" borderId="0" xfId="57" applyNumberFormat="1" applyFont="1" applyFill="1" applyBorder="1">
      <alignment vertical="center"/>
    </xf>
    <xf numFmtId="0" fontId="12" fillId="52" borderId="0" xfId="79" applyFont="1" applyFill="1" applyBorder="1" applyAlignment="1" quotePrefix="1">
      <alignment horizontal="left" vertical="center" wrapText="1" indent="3"/>
    </xf>
    <xf numFmtId="0" fontId="12" fillId="52" borderId="0" xfId="79" applyFont="1" applyFill="1" applyBorder="1" quotePrefix="1">
      <alignment horizontal="left" vertical="center" wrapText="1"/>
    </xf>
    <xf numFmtId="4" fontId="19" fillId="52" borderId="0" xfId="91" applyNumberFormat="1" applyFont="1" applyFill="1" applyBorder="1">
      <alignment horizontal="right" vertical="center"/>
    </xf>
    <xf numFmtId="0" fontId="12" fillId="52" borderId="0" xfId="79" applyFont="1" applyFill="1" applyBorder="1" applyAlignment="1" quotePrefix="1">
      <alignment horizontal="left" vertical="center" wrapText="1" indent="3"/>
    </xf>
    <xf numFmtId="0" fontId="12" fillId="52" borderId="0" xfId="79" applyFont="1" applyFill="1" applyBorder="1" quotePrefix="1">
      <alignment horizontal="left" vertical="center" wrapText="1"/>
    </xf>
    <xf numFmtId="4" fontId="14" fillId="52" borderId="0" xfId="91" applyNumberFormat="1" applyFont="1" applyFill="1" applyBorder="1">
      <alignment horizontal="right" vertical="center"/>
    </xf>
    <xf numFmtId="4" fontId="19" fillId="52" borderId="0" xfId="91" applyNumberFormat="1" applyFont="1" applyFill="1" applyBorder="1">
      <alignment horizontal="right" vertical="center"/>
    </xf>
    <xf numFmtId="0" fontId="13" fillId="52" borderId="0" xfId="81" applyFont="1" applyFill="1" applyBorder="1" applyAlignment="1" quotePrefix="1">
      <alignment horizontal="left" vertical="center" wrapText="1" indent="4"/>
    </xf>
    <xf numFmtId="0" fontId="13" fillId="52" borderId="0" xfId="81" applyFont="1" applyFill="1" applyBorder="1" quotePrefix="1">
      <alignment horizontal="left" vertical="center" wrapText="1"/>
    </xf>
    <xf numFmtId="3" fontId="14" fillId="52" borderId="0" xfId="91" applyNumberFormat="1" applyFont="1" applyFill="1" applyBorder="1">
      <alignment horizontal="right" vertical="center"/>
    </xf>
    <xf numFmtId="3" fontId="19" fillId="52" borderId="0" xfId="91" applyNumberFormat="1" applyFont="1" applyFill="1" applyBorder="1">
      <alignment horizontal="right" vertical="center"/>
    </xf>
    <xf numFmtId="4" fontId="3" fillId="52" borderId="0" xfId="57" applyNumberFormat="1" applyFont="1" applyFill="1" applyBorder="1">
      <alignment vertical="center"/>
    </xf>
    <xf numFmtId="0" fontId="6" fillId="0" borderId="0" xfId="52" applyFont="1" applyFill="1" applyAlignment="1">
      <alignment horizontal="center" vertical="center" wrapText="1"/>
      <protection/>
    </xf>
    <xf numFmtId="3" fontId="15" fillId="48" borderId="14" xfId="0" applyNumberFormat="1" applyFont="1" applyFill="1" applyBorder="1" applyAlignment="1">
      <alignment horizontal="center" vertical="center" wrapText="1"/>
    </xf>
    <xf numFmtId="3" fontId="17" fillId="48" borderId="14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</xdr:row>
      <xdr:rowOff>0</xdr:rowOff>
    </xdr:from>
    <xdr:to>
      <xdr:col>9</xdr:col>
      <xdr:colOff>152400</xdr:colOff>
      <xdr:row>30</xdr:row>
      <xdr:rowOff>304800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43075"/>
          <a:ext cx="115157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2.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9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9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8.7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9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8.7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9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8.7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9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6.25">
      <c r="IR1001" s="3" t="s">
        <v>81</v>
      </c>
    </row>
    <row r="1002" ht="39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1"/>
  <sheetViews>
    <sheetView tabSelected="1" zoomScalePageLayoutView="0" workbookViewId="0" topLeftCell="A6">
      <selection activeCell="F29" sqref="F29"/>
    </sheetView>
  </sheetViews>
  <sheetFormatPr defaultColWidth="9.140625" defaultRowHeight="12.75"/>
  <cols>
    <col min="1" max="1" width="15.8515625" style="8" customWidth="1"/>
    <col min="2" max="2" width="41.57421875" style="11" customWidth="1"/>
    <col min="3" max="3" width="20.140625" style="13" customWidth="1"/>
    <col min="4" max="4" width="17.7109375" style="15" customWidth="1"/>
    <col min="5" max="5" width="17.7109375" style="15" bestFit="1" customWidth="1"/>
    <col min="6" max="6" width="16.57421875" style="13" bestFit="1" customWidth="1"/>
    <col min="7" max="7" width="15.7109375" style="13" bestFit="1" customWidth="1"/>
    <col min="8" max="8" width="16.00390625" style="13" customWidth="1"/>
    <col min="9" max="16384" width="9.140625" style="8" customWidth="1"/>
  </cols>
  <sheetData>
    <row r="1" spans="1:8" ht="20.25" customHeight="1" hidden="1">
      <c r="A1" s="16"/>
      <c r="B1" s="16"/>
      <c r="C1" s="16"/>
      <c r="D1" s="16"/>
      <c r="E1" s="16"/>
      <c r="F1" s="16"/>
      <c r="G1" s="16"/>
      <c r="H1" s="16"/>
    </row>
    <row r="2" spans="1:8" ht="15" hidden="1">
      <c r="A2" s="38"/>
      <c r="B2" s="38"/>
      <c r="C2" s="38"/>
      <c r="D2" s="38"/>
      <c r="E2" s="38"/>
      <c r="F2" s="38"/>
      <c r="G2" s="38"/>
      <c r="H2" s="38"/>
    </row>
    <row r="3" spans="1:8" ht="17.25" hidden="1">
      <c r="A3" s="16"/>
      <c r="B3" s="16"/>
      <c r="C3" s="16"/>
      <c r="D3" s="16"/>
      <c r="E3" s="16"/>
      <c r="F3" s="16"/>
      <c r="G3" s="16"/>
      <c r="H3" s="16"/>
    </row>
    <row r="4" spans="1:8" ht="15.75">
      <c r="A4" s="38"/>
      <c r="B4" s="38"/>
      <c r="C4" s="38"/>
      <c r="D4" s="38"/>
      <c r="E4" s="38"/>
      <c r="F4" s="38"/>
      <c r="G4" s="38"/>
      <c r="H4" s="38"/>
    </row>
    <row r="5" spans="1:8" ht="18">
      <c r="A5" s="16"/>
      <c r="B5" s="16"/>
      <c r="C5" s="16"/>
      <c r="D5" s="16"/>
      <c r="E5" s="16"/>
      <c r="F5" s="16"/>
      <c r="G5" s="16"/>
      <c r="H5" s="16"/>
    </row>
    <row r="6" spans="1:8" ht="15.75">
      <c r="A6" s="38" t="s">
        <v>206</v>
      </c>
      <c r="B6" s="38"/>
      <c r="C6" s="38"/>
      <c r="D6" s="38"/>
      <c r="E6" s="38"/>
      <c r="F6" s="38"/>
      <c r="G6" s="38"/>
      <c r="H6" s="38"/>
    </row>
    <row r="7" spans="1:8" ht="18">
      <c r="A7" s="16"/>
      <c r="B7" s="16"/>
      <c r="C7" s="16"/>
      <c r="D7" s="16"/>
      <c r="E7" s="16"/>
      <c r="F7" s="16"/>
      <c r="G7" s="16"/>
      <c r="H7" s="16"/>
    </row>
    <row r="8" spans="1:8" s="9" customFormat="1" ht="57">
      <c r="A8" s="40" t="s">
        <v>204</v>
      </c>
      <c r="B8" s="40"/>
      <c r="C8" s="18" t="str">
        <f aca="true" t="shared" si="0" ref="C8:H8">UPPER(C11)</f>
        <v>OSTVARENJE/IZVRŠENJE 
01.2022. - 06.2022.</v>
      </c>
      <c r="D8" s="18" t="str">
        <f t="shared" si="0"/>
        <v>IZVORNI PLAN ILI REBALANS 
2023.</v>
      </c>
      <c r="E8" s="18" t="s">
        <v>229</v>
      </c>
      <c r="F8" s="18" t="str">
        <f t="shared" si="0"/>
        <v>OSTVARENJE/IZVRŠENJE 
01.2023. - 06.2023.</v>
      </c>
      <c r="G8" s="18" t="str">
        <f t="shared" si="0"/>
        <v>INDEKS
(5)/(2)</v>
      </c>
      <c r="H8" s="18" t="str">
        <f t="shared" si="0"/>
        <v>INDEKS
(5)/(4)</v>
      </c>
    </row>
    <row r="9" spans="1:8" s="10" customFormat="1" ht="12.75" customHeight="1">
      <c r="A9" s="39">
        <v>1</v>
      </c>
      <c r="B9" s="39"/>
      <c r="C9" s="19">
        <v>2</v>
      </c>
      <c r="D9" s="19">
        <v>3</v>
      </c>
      <c r="E9" s="19">
        <v>4.33333333333333</v>
      </c>
      <c r="F9" s="19">
        <v>5.08333333333333</v>
      </c>
      <c r="G9" s="19">
        <v>6</v>
      </c>
      <c r="H9" s="19">
        <v>7</v>
      </c>
    </row>
    <row r="10" spans="1:8" s="10" customFormat="1" ht="12.75" hidden="1">
      <c r="A10" s="17"/>
      <c r="B10" s="12" t="s">
        <v>205</v>
      </c>
      <c r="C10" s="14">
        <f aca="true" t="shared" si="1" ref="C10:H10">C13</f>
        <v>36341702.6</v>
      </c>
      <c r="D10" s="14">
        <f t="shared" si="1"/>
        <v>160213082</v>
      </c>
      <c r="E10" s="14">
        <f t="shared" si="1"/>
        <v>160213082</v>
      </c>
      <c r="F10" s="14">
        <f t="shared" si="1"/>
        <v>101671791.87</v>
      </c>
      <c r="G10" s="14">
        <f t="shared" si="1"/>
        <v>279.7661765852434</v>
      </c>
      <c r="H10" s="14">
        <f t="shared" si="1"/>
        <v>63.46035579666335</v>
      </c>
    </row>
    <row r="11" spans="1:8" ht="52.5" hidden="1">
      <c r="A11" s="20" t="s">
        <v>190</v>
      </c>
      <c r="B11" s="20" t="s">
        <v>190</v>
      </c>
      <c r="C11" s="21" t="s">
        <v>223</v>
      </c>
      <c r="D11" s="21" t="s">
        <v>224</v>
      </c>
      <c r="E11" s="21" t="s">
        <v>225</v>
      </c>
      <c r="F11" s="21" t="s">
        <v>226</v>
      </c>
      <c r="G11" s="21" t="s">
        <v>227</v>
      </c>
      <c r="H11" s="21" t="s">
        <v>228</v>
      </c>
    </row>
    <row r="12" spans="1:8" ht="12.75" hidden="1">
      <c r="A12" s="20" t="s">
        <v>207</v>
      </c>
      <c r="B12" s="20" t="s">
        <v>190</v>
      </c>
      <c r="C12" s="22" t="s">
        <v>203</v>
      </c>
      <c r="D12" s="22" t="s">
        <v>203</v>
      </c>
      <c r="E12" s="22" t="s">
        <v>203</v>
      </c>
      <c r="F12" s="22" t="s">
        <v>203</v>
      </c>
      <c r="G12" s="22" t="s">
        <v>190</v>
      </c>
      <c r="H12" s="22" t="s">
        <v>190</v>
      </c>
    </row>
    <row r="13" spans="1:8" ht="12.75">
      <c r="A13" s="23" t="s">
        <v>208</v>
      </c>
      <c r="B13" s="23" t="s">
        <v>190</v>
      </c>
      <c r="C13" s="24">
        <f>+C14+C18+C21</f>
        <v>36341702.6</v>
      </c>
      <c r="D13" s="25">
        <v>160213082</v>
      </c>
      <c r="E13" s="25">
        <v>160213082</v>
      </c>
      <c r="F13" s="24">
        <f>+F14+F16+F18+F21</f>
        <v>101671791.87</v>
      </c>
      <c r="G13" s="24">
        <f>F13/C13*100</f>
        <v>279.7661765852434</v>
      </c>
      <c r="H13" s="24">
        <f>F13/E13*100</f>
        <v>63.46035579666335</v>
      </c>
    </row>
    <row r="14" spans="1:8" ht="12.75">
      <c r="A14" s="26" t="s">
        <v>188</v>
      </c>
      <c r="B14" s="27" t="s">
        <v>209</v>
      </c>
      <c r="C14" s="28">
        <v>0</v>
      </c>
      <c r="D14" s="28"/>
      <c r="E14" s="28">
        <v>0</v>
      </c>
      <c r="F14" s="28">
        <v>0</v>
      </c>
      <c r="G14" s="24"/>
      <c r="H14" s="24"/>
    </row>
    <row r="15" spans="1:8" ht="12.75">
      <c r="A15" s="33" t="s">
        <v>154</v>
      </c>
      <c r="B15" s="34" t="s">
        <v>209</v>
      </c>
      <c r="C15" s="31"/>
      <c r="D15" s="31"/>
      <c r="E15" s="31"/>
      <c r="F15" s="31"/>
      <c r="G15" s="24"/>
      <c r="H15" s="24"/>
    </row>
    <row r="16" spans="1:8" ht="12.75">
      <c r="A16" s="29" t="s">
        <v>71</v>
      </c>
      <c r="B16" s="30" t="s">
        <v>210</v>
      </c>
      <c r="C16" s="32"/>
      <c r="D16" s="32"/>
      <c r="E16" s="32"/>
      <c r="F16" s="32"/>
      <c r="G16" s="24"/>
      <c r="H16" s="24"/>
    </row>
    <row r="17" spans="1:8" ht="12.75">
      <c r="A17" s="33" t="s">
        <v>211</v>
      </c>
      <c r="B17" s="34" t="s">
        <v>212</v>
      </c>
      <c r="C17" s="31"/>
      <c r="D17" s="31"/>
      <c r="E17" s="31"/>
      <c r="F17" s="31"/>
      <c r="G17" s="24"/>
      <c r="H17" s="24"/>
    </row>
    <row r="18" spans="1:8" ht="12.75">
      <c r="A18" s="29" t="s">
        <v>152</v>
      </c>
      <c r="B18" s="30" t="s">
        <v>213</v>
      </c>
      <c r="C18" s="32">
        <f>C19</f>
        <v>14226463.75</v>
      </c>
      <c r="D18" s="36">
        <v>56400582</v>
      </c>
      <c r="E18" s="36">
        <v>56400582</v>
      </c>
      <c r="F18" s="32">
        <f>+F19+F20</f>
        <v>43979034.45</v>
      </c>
      <c r="G18" s="37">
        <f aca="true" t="shared" si="2" ref="G18:G31">F18/C18*100</f>
        <v>309.13539177998473</v>
      </c>
      <c r="H18" s="37">
        <f aca="true" t="shared" si="3" ref="H18:H31">F18/E18*100</f>
        <v>77.9762067880789</v>
      </c>
    </row>
    <row r="19" spans="1:8" ht="12.75">
      <c r="A19" s="33" t="s">
        <v>214</v>
      </c>
      <c r="B19" s="34" t="s">
        <v>215</v>
      </c>
      <c r="C19" s="31">
        <v>14226463.75</v>
      </c>
      <c r="D19" s="35">
        <v>29829950</v>
      </c>
      <c r="E19" s="35">
        <v>29829950</v>
      </c>
      <c r="F19" s="31">
        <f>28981397.51-10000000</f>
        <v>18981397.51</v>
      </c>
      <c r="G19" s="37">
        <f t="shared" si="2"/>
        <v>133.42316013000772</v>
      </c>
      <c r="H19" s="37">
        <f t="shared" si="3"/>
        <v>63.63201249080204</v>
      </c>
    </row>
    <row r="20" spans="1:8" ht="12.75">
      <c r="A20" s="33" t="s">
        <v>216</v>
      </c>
      <c r="B20" s="34" t="s">
        <v>217</v>
      </c>
      <c r="C20" s="31"/>
      <c r="D20" s="35">
        <v>26570632</v>
      </c>
      <c r="E20" s="35">
        <v>26570632</v>
      </c>
      <c r="F20" s="31">
        <v>24997636.94</v>
      </c>
      <c r="G20" s="37"/>
      <c r="H20" s="37">
        <f t="shared" si="3"/>
        <v>94.07994864405183</v>
      </c>
    </row>
    <row r="21" spans="1:8" ht="12.75">
      <c r="A21" s="29" t="s">
        <v>151</v>
      </c>
      <c r="B21" s="30" t="s">
        <v>218</v>
      </c>
      <c r="C21" s="32">
        <f>C22</f>
        <v>22115238.85</v>
      </c>
      <c r="D21" s="36">
        <v>103812500</v>
      </c>
      <c r="E21" s="36">
        <v>103812500</v>
      </c>
      <c r="F21" s="32">
        <v>57692757.42</v>
      </c>
      <c r="G21" s="37">
        <f t="shared" si="2"/>
        <v>260.87331821876296</v>
      </c>
      <c r="H21" s="37">
        <f t="shared" si="3"/>
        <v>55.573998718844074</v>
      </c>
    </row>
    <row r="22" spans="1:8" ht="25.5">
      <c r="A22" s="33" t="s">
        <v>219</v>
      </c>
      <c r="B22" s="34" t="s">
        <v>220</v>
      </c>
      <c r="C22" s="31">
        <v>22115238.85</v>
      </c>
      <c r="D22" s="35">
        <v>103812500</v>
      </c>
      <c r="E22" s="35">
        <v>103812500</v>
      </c>
      <c r="F22" s="31">
        <v>57692757.42</v>
      </c>
      <c r="G22" s="37">
        <f t="shared" si="2"/>
        <v>260.87331821876296</v>
      </c>
      <c r="H22" s="37">
        <f t="shared" si="3"/>
        <v>55.573998718844074</v>
      </c>
    </row>
    <row r="23" spans="1:8" ht="12.75">
      <c r="A23" s="23" t="s">
        <v>221</v>
      </c>
      <c r="B23" s="23" t="s">
        <v>190</v>
      </c>
      <c r="C23" s="24">
        <v>31084474.74</v>
      </c>
      <c r="D23" s="25">
        <v>89196298</v>
      </c>
      <c r="E23" s="25">
        <v>89196298</v>
      </c>
      <c r="F23" s="24">
        <f>F24+F27+F30</f>
        <v>61126052.25</v>
      </c>
      <c r="G23" s="24">
        <f t="shared" si="2"/>
        <v>196.64495784881967</v>
      </c>
      <c r="H23" s="24">
        <f t="shared" si="3"/>
        <v>68.52980854653856</v>
      </c>
    </row>
    <row r="24" spans="1:8" ht="12.75">
      <c r="A24" s="29" t="s">
        <v>188</v>
      </c>
      <c r="B24" s="30" t="s">
        <v>209</v>
      </c>
      <c r="C24" s="32">
        <v>1543427.94</v>
      </c>
      <c r="D24" s="36">
        <v>3596698</v>
      </c>
      <c r="E24" s="36">
        <v>3596698</v>
      </c>
      <c r="F24" s="32">
        <v>3354506.46</v>
      </c>
      <c r="G24" s="37">
        <f t="shared" si="2"/>
        <v>217.34130716850962</v>
      </c>
      <c r="H24" s="37">
        <f t="shared" si="3"/>
        <v>93.26628090543048</v>
      </c>
    </row>
    <row r="25" spans="1:8" ht="12.75">
      <c r="A25" s="33" t="s">
        <v>154</v>
      </c>
      <c r="B25" s="34" t="s">
        <v>209</v>
      </c>
      <c r="C25" s="31"/>
      <c r="D25" s="35">
        <v>265446</v>
      </c>
      <c r="E25" s="35">
        <v>265446</v>
      </c>
      <c r="F25" s="31">
        <v>23671.71</v>
      </c>
      <c r="G25" s="37"/>
      <c r="H25" s="37">
        <f t="shared" si="3"/>
        <v>8.917712077032617</v>
      </c>
    </row>
    <row r="26" spans="1:8" ht="12.75">
      <c r="A26" s="33" t="s">
        <v>150</v>
      </c>
      <c r="B26" s="34" t="s">
        <v>222</v>
      </c>
      <c r="C26" s="31">
        <v>1543427.94</v>
      </c>
      <c r="D26" s="35">
        <v>3331252</v>
      </c>
      <c r="E26" s="35">
        <v>3331252</v>
      </c>
      <c r="F26" s="31">
        <v>3330834.75</v>
      </c>
      <c r="G26" s="37">
        <f t="shared" si="2"/>
        <v>215.8075970815975</v>
      </c>
      <c r="H26" s="37">
        <f t="shared" si="3"/>
        <v>99.98747467918967</v>
      </c>
    </row>
    <row r="27" spans="1:8" ht="12.75">
      <c r="A27" s="29" t="s">
        <v>152</v>
      </c>
      <c r="B27" s="30" t="s">
        <v>213</v>
      </c>
      <c r="C27" s="32">
        <v>15553691.87</v>
      </c>
      <c r="D27" s="36">
        <v>56400582</v>
      </c>
      <c r="E27" s="36">
        <v>56400582</v>
      </c>
      <c r="F27" s="32">
        <f>F28+F29</f>
        <v>43979034.45</v>
      </c>
      <c r="G27" s="37">
        <f t="shared" si="2"/>
        <v>282.75624088212055</v>
      </c>
      <c r="H27" s="37">
        <f t="shared" si="3"/>
        <v>77.9762067880789</v>
      </c>
    </row>
    <row r="28" spans="1:8" ht="12.75">
      <c r="A28" s="33" t="s">
        <v>214</v>
      </c>
      <c r="B28" s="34" t="s">
        <v>215</v>
      </c>
      <c r="C28" s="31">
        <v>15553691.87</v>
      </c>
      <c r="D28" s="35">
        <v>29829950</v>
      </c>
      <c r="E28" s="35">
        <v>29829950</v>
      </c>
      <c r="F28" s="31">
        <f>28981397.51-10000000</f>
        <v>18981397.51</v>
      </c>
      <c r="G28" s="37">
        <f t="shared" si="2"/>
        <v>122.03789086635675</v>
      </c>
      <c r="H28" s="37">
        <f t="shared" si="3"/>
        <v>63.63201249080204</v>
      </c>
    </row>
    <row r="29" spans="1:8" ht="12.75">
      <c r="A29" s="33" t="s">
        <v>216</v>
      </c>
      <c r="B29" s="34" t="s">
        <v>217</v>
      </c>
      <c r="C29" s="31"/>
      <c r="D29" s="35">
        <v>26570632</v>
      </c>
      <c r="E29" s="35">
        <v>26570632</v>
      </c>
      <c r="F29" s="31">
        <v>24997636.94</v>
      </c>
      <c r="G29" s="37"/>
      <c r="H29" s="37">
        <f t="shared" si="3"/>
        <v>94.07994864405183</v>
      </c>
    </row>
    <row r="30" spans="1:8" ht="12.75">
      <c r="A30" s="29" t="s">
        <v>151</v>
      </c>
      <c r="B30" s="30" t="s">
        <v>218</v>
      </c>
      <c r="C30" s="32">
        <v>13987354.93</v>
      </c>
      <c r="D30" s="36">
        <v>29199018</v>
      </c>
      <c r="E30" s="36">
        <v>29199018</v>
      </c>
      <c r="F30" s="32">
        <v>13792511.34</v>
      </c>
      <c r="G30" s="37">
        <f t="shared" si="2"/>
        <v>98.60700188866946</v>
      </c>
      <c r="H30" s="37">
        <f t="shared" si="3"/>
        <v>47.23621643714183</v>
      </c>
    </row>
    <row r="31" spans="1:8" ht="25.5">
      <c r="A31" s="33" t="s">
        <v>219</v>
      </c>
      <c r="B31" s="34" t="s">
        <v>220</v>
      </c>
      <c r="C31" s="31">
        <v>13987354.93</v>
      </c>
      <c r="D31" s="35">
        <v>29199018</v>
      </c>
      <c r="E31" s="35">
        <v>29199018</v>
      </c>
      <c r="F31" s="31">
        <v>13792511.34</v>
      </c>
      <c r="G31" s="37">
        <f t="shared" si="2"/>
        <v>98.60700188866946</v>
      </c>
      <c r="H31" s="37">
        <f t="shared" si="3"/>
        <v>47.23621643714183</v>
      </c>
    </row>
  </sheetData>
  <sheetProtection/>
  <mergeCells count="5">
    <mergeCell ref="A2:H2"/>
    <mergeCell ref="A4:H4"/>
    <mergeCell ref="A6:H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fitToHeight="1" fitToWidth="1" horizontalDpi="600" verticalDpi="600" orientation="landscape" paperSize="9" scale="91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FP0006PR Račun financiranja prema izvorima financiranja</dc:title>
  <dc:subject/>
  <dc:creator>sino</dc:creator>
  <cp:keywords/>
  <dc:description/>
  <cp:lastModifiedBy>Milka Marina Kovačević</cp:lastModifiedBy>
  <cp:lastPrinted>2023-08-21T07:06:10Z</cp:lastPrinted>
  <dcterms:created xsi:type="dcterms:W3CDTF">2003-05-28T14:27:38Z</dcterms:created>
  <dcterms:modified xsi:type="dcterms:W3CDTF">2023-08-23T08:21:53Z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FP0006PR Račun financiranja prema izvorima financiranja.xls</vt:lpwstr>
  </property>
</Properties>
</file>