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'Sheet1'!$A$11:$E$11</definedName>
    <definedName name="BExF0FDTSLD2H2BL1BV89V91RA11" hidden="1">'Sheet1'!$A$1:$A$1</definedName>
    <definedName name="SAPBEXhrIndnt" hidden="1">1</definedName>
    <definedName name="SAPBEXq0001" localSheetId="0">'Sheet1'!$A$11:$E$11</definedName>
    <definedName name="SAPBEXq0001f48UWM535N6VOUF3NIEWN32K2C" localSheetId="0">'Sheet1'!$A$7:$B$7</definedName>
    <definedName name="SAPBEXq0001fDPQPOVB8Y1BEM70IDP1WOMNIK" localSheetId="0">'Sheet1'!$A$2:$B$2</definedName>
    <definedName name="SAPBEXq0001fZ_CMMTITE" localSheetId="0">'Sheet1'!#REF!</definedName>
    <definedName name="SAPBEXq0001fZ_FUNAREA" localSheetId="0">'Sheet1'!#REF!</definedName>
    <definedName name="SAPBEXq0001fZ_FUND" localSheetId="0">'Sheet1'!$A$5:$B$5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<sst xmlns="http://schemas.openxmlformats.org/spreadsheetml/2006/main" count="1901" uniqueCount="260">
  <si>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</si>
  <si>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</si>
  <si>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</si>
  <si>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</si>
  <si>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</si>
  <si>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</si>
  <si>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</si>
  <si>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</si>
  <si>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</si>
  <si>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</si>
  <si>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</si>
  <si>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</si>
  <si>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</si>
  <si>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</si>
  <si>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</si>
  <si>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</si>
  <si>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</si>
  <si>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</si>
  <si>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</si>
  <si>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</si>
  <si>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</si>
  <si>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</si>
  <si>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</si>
  <si>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</si>
  <si>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</si>
  <si>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</si>
  <si>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</si>
  <si>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</si>
  <si>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</si>
  <si>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</si>
  <si>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</si>
  <si>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</si>
  <si>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</si>
  <si>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</si>
  <si>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</si>
  <si>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</si>
  <si>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</si>
  <si>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</si>
  <si>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</si>
  <si>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</si>
  <si>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</si>
  <si>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</si>
  <si>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</si>
  <si>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</si>
  <si>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</si>
  <si>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</si>
  <si>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</si>
  <si>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</si>
  <si>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</si>
  <si>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</si>
  <si>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</si>
  <si>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</si>
  <si>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</si>
  <si>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</si>
  <si>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</si>
  <si>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</si>
  <si>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</si>
  <si>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</si>
  <si>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</si>
  <si>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</si>
  <si>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</si>
  <si>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</si>
  <si>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</si>
  <si>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</si>
  <si>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</si>
  <si>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</si>
  <si>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</si>
  <si>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</si>
  <si>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</si>
  <si>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</si>
  <si>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</si>
  <si>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</si>
  <si>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</si>
  <si>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</si>
  <si>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</si>
  <si>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</si>
  <si>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</si>
  <si>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</si>
  <si>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</si>
  <si>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</si>
  <si>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</si>
  <si>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</si>
  <si>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</si>
  <si>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</si>
  <si>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</si>
  <si>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</si>
  <si>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</si>
  <si>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</si>
  <si>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</si>
  <si>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</si>
  <si>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</si>
  <si>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</si>
  <si>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</si>
  <si>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</si>
  <si>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</si>
  <si>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</si>
  <si>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</si>
  <si>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</si>
  <si>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</si>
  <si>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</si>
  <si>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</si>
  <si>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</si>
  <si>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</si>
  <si>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</si>
  <si>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</si>
  <si>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</si>
  <si>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</si>
  <si>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</si>
  <si>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</si>
  <si>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</si>
  <si>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</si>
  <si>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</si>
  <si>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</si>
  <si>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</si>
  <si>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</si>
  <si>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</si>
  <si>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</si>
  <si>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</si>
  <si>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</si>
  <si>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</si>
  <si>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</si>
  <si>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</si>
  <si>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</si>
  <si>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</si>
  <si>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</si>
  <si>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</si>
  <si>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</si>
  <si>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</si>
  <si>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</si>
  <si>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</si>
  <si>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</si>
  <si>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</si>
  <si>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</si>
  <si>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</si>
  <si>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</si>
  <si>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</si>
  <si>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</si>
  <si>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</si>
  <si>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</si>
  <si>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</si>
  <si>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</si>
  <si>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</si>
  <si>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</si>
  <si>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</si>
  <si>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</si>
  <si>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</si>
  <si>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</si>
  <si>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</si>
  <si>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</si>
  <si>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</si>
  <si>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</si>
  <si>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</si>
  <si>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</si>
  <si>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</si>
  <si>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</si>
  <si>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</si>
  <si>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</si>
  <si>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</si>
  <si>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</si>
  <si>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</si>
  <si>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</si>
  <si>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</si>
  <si>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</si>
  <si>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</si>
  <si>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</si>
  <si>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</si>
  <si>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</si>
  <si>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</si>
  <si>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</si>
  <si>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</si>
  <si>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</si>
  <si>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</si>
  <si>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</si>
  <si>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</si>
  <si>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</si>
  <si>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</si>
  <si>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</si>
  <si>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</si>
  <si>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</si>
  <si>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</si>
  <si>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</si>
  <si>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</si>
  <si>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</si>
  <si>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</si>
  <si>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</si>
  <si>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</si>
  <si>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</si>
  <si>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</si>
  <si>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</si>
  <si>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</si>
  <si>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</si>
  <si>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</si>
  <si>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</si>
  <si>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</si>
  <si>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</si>
  <si>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</si>
  <si>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</si>
  <si>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</si>
  <si>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</si>
  <si>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</si>
  <si>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</si>
  <si>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</si>
  <si>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</si>
  <si>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</si>
  <si>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</si>
  <si>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UKUPNO RASHODI</t>
  </si>
  <si>
    <t>Primici i izdaci</t>
  </si>
  <si>
    <t>PRIMICI</t>
  </si>
  <si>
    <t>Primici od financijske imovine i zaduživanja</t>
  </si>
  <si>
    <t>81</t>
  </si>
  <si>
    <t>Primljeni povrati glavnica danih zajmova i depozita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</si>
  <si>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</si>
  <si>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</si>
  <si>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</si>
  <si>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</si>
  <si>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8164</t>
  </si>
  <si>
    <t>Povrat zajmova danih tuzemnim obrtnicima</t>
  </si>
  <si>
    <t>818</t>
  </si>
  <si>
    <t>Primici od povrata depozita i jamčevnih pologa</t>
  </si>
  <si>
    <t>8181</t>
  </si>
  <si>
    <t>Primici od povrata depozita od kreditnih i ostalih financijskih institucija - tuzemni</t>
  </si>
  <si>
    <t>83</t>
  </si>
  <si>
    <t>Primici od prodaje dionica i udjela u glavnici</t>
  </si>
  <si>
    <t>833</t>
  </si>
  <si>
    <t>Primici od prodaje dionica i udjela u glavnici kreditnih i ostalih financijskih institucija izvan javnog sektora</t>
  </si>
  <si>
    <t>8332</t>
  </si>
  <si>
    <t>Dionice i udjeli u glavnici inozemnih kreditnih i ostalih financijskih institucija</t>
  </si>
  <si>
    <t>84</t>
  </si>
  <si>
    <t>Primici od zaduživanja</t>
  </si>
  <si>
    <t>841</t>
  </si>
  <si>
    <t>Primljeni krediti i zajmovi od međunarodnih organizacija, institucija i tijela EU te inozemnih vlada</t>
  </si>
  <si>
    <t>8414</t>
  </si>
  <si>
    <t>Primljeni krediti i zajmovi od institucija i tijela EU</t>
  </si>
  <si>
    <t>IZDACI</t>
  </si>
  <si>
    <t>Izdaci za financijsku imovinu i otplate zajmova</t>
  </si>
  <si>
    <t>51</t>
  </si>
  <si>
    <t>Izdaci za dane zajmove i depozite</t>
  </si>
  <si>
    <t>516</t>
  </si>
  <si>
    <t>Izdaci za dane zajmove trgovačkim društvima i obrtnicima izvan javnog sektora</t>
  </si>
  <si>
    <t>5163</t>
  </si>
  <si>
    <t>Dani zajmovi tuzemnim trgovačkim društvima izvan javnog sektora</t>
  </si>
  <si>
    <t>5164</t>
  </si>
  <si>
    <t>Dani zajmovi tuzemnim obrtnicima</t>
  </si>
  <si>
    <t>518</t>
  </si>
  <si>
    <t>Izdaci za depozite i jamčevne pologe</t>
  </si>
  <si>
    <t>5181</t>
  </si>
  <si>
    <t>Izdaci za depozite u kreditnim i ostalim financijskim institucijama - tuzemni</t>
  </si>
  <si>
    <t>53</t>
  </si>
  <si>
    <t>Izdaci za dionice i udjele u glavnici</t>
  </si>
  <si>
    <t>533</t>
  </si>
  <si>
    <t>Dionice i udjeli u glavnici kreditnih i ostalih financijskih institucija izvan javnog sektora</t>
  </si>
  <si>
    <t>5332</t>
  </si>
  <si>
    <t>Ostvarenje/Izvršenje 
01.2022. - 06.2022.</t>
  </si>
  <si>
    <t>Izvorni plan  ili Rebalans
2023.</t>
  </si>
  <si>
    <t>Tekući plan 
2023.</t>
  </si>
  <si>
    <t>Ostvarenje/Izvršenje 
01.2023. - 06.2023.</t>
  </si>
  <si>
    <t>Indeks
(5)/(2)</t>
  </si>
  <si>
    <t>Indeks
(5)/(4)</t>
  </si>
  <si>
    <t>IZVJEŠTAJ RAČUNA FINANCIRANJA PREMA EKONOMSKOJ KLASIFIKACIJI</t>
  </si>
  <si>
    <t>REBALANS 2023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</si>
</sst>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7" borderId="9" xfId="83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/>
    </xf>
    <xf numFmtId="4" fontId="5" fillId="0" borderId="0" xfId="62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8" applyFont="1" applyFill="1" applyAlignment="1">
      <alignment horizontal="center" vertical="center" wrapText="1"/>
      <protection/>
    </xf>
    <xf numFmtId="0" fontId="3" fillId="0" borderId="0" xfId="58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" fontId="17" fillId="49" borderId="13" xfId="66" applyNumberFormat="1" applyFont="1" applyFill="1" applyBorder="1" applyAlignment="1">
      <alignment horizontal="center" vertical="center" wrapText="1"/>
    </xf>
    <xf numFmtId="1" fontId="15" fillId="49" borderId="14" xfId="0" applyNumberFormat="1" applyFont="1" applyFill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13" fillId="52" borderId="0" xfId="0" applyFont="1" applyFill="1" applyBorder="1" applyAlignment="1">
      <alignment/>
    </xf>
    <xf numFmtId="0" fontId="9" fillId="52" borderId="0" xfId="0" applyFont="1" applyFill="1" applyBorder="1" applyAlignment="1">
      <alignment/>
    </xf>
    <xf numFmtId="0" fontId="12" fillId="52" borderId="0" xfId="0" applyFont="1" applyFill="1" applyBorder="1" applyAlignment="1">
      <alignment/>
    </xf>
    <xf numFmtId="0" fontId="9" fillId="52" borderId="0" xfId="66" applyFill="1" applyBorder="1" quotePrefix="1">
      <alignment horizontal="left" vertical="center" indent="1"/>
    </xf>
    <xf numFmtId="0" fontId="0" fillId="52" borderId="0" xfId="83" applyFill="1" applyBorder="1" applyAlignment="1" quotePrefix="1">
      <alignment horizontal="left" vertical="center" wrapText="1" indent="1"/>
    </xf>
    <xf numFmtId="0" fontId="11" fillId="52" borderId="0" xfId="79" applyFill="1" applyBorder="1" quotePrefix="1">
      <alignment horizontal="center" vertical="center"/>
    </xf>
    <xf numFmtId="0" fontId="12" fillId="52" borderId="0" xfId="82" applyFill="1" applyBorder="1" applyAlignment="1" quotePrefix="1">
      <alignment horizontal="left" vertical="center" wrapText="1" indent="2"/>
    </xf>
    <xf numFmtId="4" fontId="3" fillId="52" borderId="0" xfId="62" applyNumberFormat="1" applyFill="1" applyBorder="1">
      <alignment vertical="center"/>
    </xf>
    <xf numFmtId="3" fontId="3" fillId="52" borderId="0" xfId="62" applyNumberFormat="1" applyFill="1" applyBorder="1">
      <alignment vertical="center"/>
    </xf>
    <xf numFmtId="4" fontId="14" fillId="52" borderId="0" xfId="96" applyNumberFormat="1" applyFont="1" applyFill="1" applyBorder="1">
      <alignment horizontal="right" vertical="center"/>
    </xf>
    <xf numFmtId="3" fontId="14" fillId="52" borderId="0" xfId="96" applyNumberFormat="1" applyFont="1" applyFill="1" applyBorder="1">
      <alignment horizontal="right" vertical="center"/>
    </xf>
    <xf numFmtId="0" fontId="0" fillId="52" borderId="0" xfId="0" applyFont="1" applyFill="1" applyBorder="1" applyAlignment="1">
      <alignment/>
    </xf>
    <xf numFmtId="0" fontId="13" fillId="52" borderId="0" xfId="84" applyFont="1" applyFill="1" applyBorder="1" applyAlignment="1" quotePrefix="1">
      <alignment horizontal="left" vertical="center" wrapText="1" indent="3"/>
    </xf>
    <xf numFmtId="0" fontId="13" fillId="52" borderId="0" xfId="84" applyFont="1" applyFill="1" applyBorder="1" quotePrefix="1">
      <alignment horizontal="left" vertical="center" wrapText="1"/>
    </xf>
    <xf numFmtId="0" fontId="12" fillId="52" borderId="0" xfId="86" applyFont="1" applyFill="1" applyBorder="1" applyAlignment="1" quotePrefix="1">
      <alignment horizontal="left" vertical="center" wrapText="1" indent="4"/>
    </xf>
    <xf numFmtId="0" fontId="12" fillId="52" borderId="0" xfId="86" applyFont="1" applyFill="1" applyBorder="1" quotePrefix="1">
      <alignment horizontal="left" vertical="center" wrapText="1"/>
    </xf>
    <xf numFmtId="4" fontId="19" fillId="52" borderId="0" xfId="96" applyNumberFormat="1" applyFont="1" applyFill="1" applyBorder="1">
      <alignment horizontal="right" vertical="center"/>
    </xf>
    <xf numFmtId="3" fontId="19" fillId="52" borderId="0" xfId="96" applyNumberFormat="1" applyFont="1" applyFill="1" applyBorder="1">
      <alignment horizontal="right" vertical="center"/>
    </xf>
    <xf numFmtId="0" fontId="13" fillId="52" borderId="0" xfId="88" applyFont="1" applyFill="1" applyBorder="1" applyAlignment="1" quotePrefix="1">
      <alignment horizontal="left" vertical="center" wrapText="1" indent="5"/>
    </xf>
    <xf numFmtId="0" fontId="13" fillId="52" borderId="0" xfId="88" applyFont="1" applyFill="1" applyBorder="1" quotePrefix="1">
      <alignment horizontal="left" vertical="center" wrapText="1"/>
    </xf>
    <xf numFmtId="0" fontId="13" fillId="52" borderId="0" xfId="88" applyFont="1" applyFill="1" applyBorder="1" applyAlignment="1" quotePrefix="1">
      <alignment horizontal="left" vertical="center" wrapText="1" indent="6"/>
    </xf>
    <xf numFmtId="0" fontId="13" fillId="52" borderId="0" xfId="88" applyFont="1" applyFill="1" applyBorder="1" applyAlignment="1" quotePrefix="1">
      <alignment horizontal="left" vertical="center" wrapText="1" indent="7"/>
    </xf>
    <xf numFmtId="4" fontId="3" fillId="52" borderId="0" xfId="62" applyNumberFormat="1" applyFont="1" applyFill="1" applyBorder="1">
      <alignment vertical="center"/>
    </xf>
    <xf numFmtId="3" fontId="3" fillId="52" borderId="0" xfId="62" applyNumberFormat="1" applyFont="1" applyFill="1" applyBorder="1">
      <alignment vertical="center"/>
    </xf>
    <xf numFmtId="0" fontId="13" fillId="52" borderId="0" xfId="82" applyFont="1" applyFill="1" applyBorder="1" applyAlignment="1" quotePrefix="1">
      <alignment horizontal="left" vertical="center" wrapText="1" indent="2"/>
    </xf>
    <xf numFmtId="0" fontId="13" fillId="52" borderId="0" xfId="88" applyFont="1" applyFill="1" applyBorder="1" applyAlignment="1" quotePrefix="1">
      <alignment horizontal="left" vertical="center" wrapText="1" indent="7"/>
    </xf>
    <xf numFmtId="0" fontId="13" fillId="52" borderId="0" xfId="88" applyFont="1" applyFill="1" applyBorder="1" quotePrefix="1">
      <alignment horizontal="left" vertical="center" wrapText="1"/>
    </xf>
    <xf numFmtId="4" fontId="14" fillId="52" borderId="0" xfId="96" applyNumberFormat="1" applyFont="1" applyFill="1" applyBorder="1">
      <alignment horizontal="right" vertical="center"/>
    </xf>
    <xf numFmtId="0" fontId="13" fillId="52" borderId="0" xfId="88" applyFont="1" applyFill="1" applyBorder="1" applyAlignment="1" quotePrefix="1">
      <alignment horizontal="left" vertical="center" wrapText="1" indent="6"/>
    </xf>
    <xf numFmtId="0" fontId="13" fillId="52" borderId="0" xfId="88" applyFont="1" applyFill="1" applyBorder="1" applyAlignment="1" quotePrefix="1">
      <alignment horizontal="left" vertical="center" wrapText="1" indent="5"/>
    </xf>
    <xf numFmtId="3" fontId="14" fillId="52" borderId="0" xfId="96" applyNumberFormat="1" applyFont="1" applyFill="1" applyBorder="1">
      <alignment horizontal="right" vertical="center"/>
    </xf>
    <xf numFmtId="4" fontId="13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/>
    </xf>
    <xf numFmtId="4" fontId="13" fillId="52" borderId="0" xfId="96" applyNumberFormat="1" applyFont="1" applyFill="1" applyBorder="1">
      <alignment horizontal="right" vertical="center"/>
    </xf>
    <xf numFmtId="0" fontId="6" fillId="0" borderId="0" xfId="58" applyFont="1" applyFill="1" applyAlignment="1">
      <alignment horizontal="center" vertical="center" wrapText="1"/>
      <protection/>
    </xf>
    <xf numFmtId="3" fontId="15" fillId="49" borderId="14" xfId="0" applyNumberFormat="1" applyFont="1" applyFill="1" applyBorder="1" applyAlignment="1">
      <alignment horizontal="center" vertical="center" wrapText="1"/>
    </xf>
    <xf numFmtId="3" fontId="17" fillId="49" borderId="14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rmalno 3" xfId="58"/>
    <cellStyle name="Note" xfId="59"/>
    <cellStyle name="Output" xfId="60"/>
    <cellStyle name="Percent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inputData" xfId="90"/>
    <cellStyle name="SAPBEXinputData 2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16</xdr:col>
      <xdr:colOff>266700</xdr:colOff>
      <xdr:row>38</xdr:row>
      <xdr:rowOff>314325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743075"/>
          <a:ext cx="1168717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41"/>
  <sheetViews>
    <sheetView tabSelected="1" zoomScalePageLayoutView="0" workbookViewId="0" topLeftCell="A6">
      <selection activeCell="G30" sqref="G30"/>
    </sheetView>
  </sheetViews>
  <sheetFormatPr defaultColWidth="9.140625" defaultRowHeight="12.75"/>
  <cols>
    <col min="1" max="1" width="18.421875" style="8" customWidth="1"/>
    <col min="2" max="2" width="50.7109375" style="11" customWidth="1"/>
    <col min="3" max="3" width="20.140625" style="15" customWidth="1"/>
    <col min="4" max="4" width="17.7109375" style="17" customWidth="1"/>
    <col min="5" max="5" width="17.7109375" style="17" bestFit="1" customWidth="1"/>
    <col min="6" max="6" width="16.57421875" style="15" bestFit="1" customWidth="1"/>
    <col min="7" max="7" width="15.7109375" style="15" bestFit="1" customWidth="1"/>
    <col min="8" max="8" width="14.28125" style="15" customWidth="1"/>
    <col min="9" max="9" width="15.421875" style="8" hidden="1" customWidth="1"/>
    <col min="10" max="10" width="9.421875" style="8" hidden="1" customWidth="1"/>
    <col min="11" max="11" width="15.421875" style="8" hidden="1" customWidth="1"/>
    <col min="12" max="12" width="9.421875" style="8" hidden="1" customWidth="1"/>
    <col min="13" max="16" width="0" style="8" hidden="1" customWidth="1"/>
    <col min="17" max="18" width="9.140625" style="8" customWidth="1"/>
    <col min="19" max="19" width="11.7109375" style="8" bestFit="1" customWidth="1"/>
    <col min="20" max="20" width="19.7109375" style="8" customWidth="1"/>
    <col min="21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hidden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>
      <c r="A6" s="61" t="s">
        <v>258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20" s="9" customFormat="1" ht="57">
      <c r="A8" s="63" t="s">
        <v>204</v>
      </c>
      <c r="B8" s="63"/>
      <c r="C8" s="21" t="str">
        <f aca="true" t="shared" si="0" ref="C8:H8">UPPER(C11)</f>
        <v>OSTVARENJE/IZVRŠENJE 
01.2022. - 06.2022.</v>
      </c>
      <c r="D8" s="21" t="str">
        <f t="shared" si="0"/>
        <v>IZVORNI PLAN  ILI REBALANS
2023.</v>
      </c>
      <c r="E8" s="21" t="s">
        <v>259</v>
      </c>
      <c r="F8" s="21" t="str">
        <f t="shared" si="0"/>
        <v>OSTVARENJE/IZVRŠENJE 
01.2023. - 06.2023.</v>
      </c>
      <c r="G8" s="21" t="str">
        <f t="shared" si="0"/>
        <v>INDEKS
(5)/(2)</v>
      </c>
      <c r="H8" s="21" t="str">
        <f t="shared" si="0"/>
        <v>INDEKS
(5)/(4)</v>
      </c>
      <c r="S8" s="57"/>
      <c r="T8" s="57"/>
    </row>
    <row r="9" spans="1:19" s="10" customFormat="1" ht="12.75" customHeight="1">
      <c r="A9" s="62">
        <v>1</v>
      </c>
      <c r="B9" s="62"/>
      <c r="C9" s="22">
        <v>2</v>
      </c>
      <c r="D9" s="22">
        <v>3</v>
      </c>
      <c r="E9" s="22">
        <v>4.33333333333333</v>
      </c>
      <c r="F9" s="22">
        <v>5.08333333333333</v>
      </c>
      <c r="G9" s="22">
        <v>6</v>
      </c>
      <c r="H9" s="22">
        <v>7</v>
      </c>
      <c r="I9" s="12"/>
      <c r="J9" s="12"/>
      <c r="K9" s="12"/>
      <c r="L9" s="12"/>
      <c r="S9" s="58"/>
    </row>
    <row r="10" spans="1:15" s="10" customFormat="1" ht="12.75" hidden="1">
      <c r="A10" s="20"/>
      <c r="B10" s="14" t="s">
        <v>205</v>
      </c>
      <c r="C10" s="16">
        <f aca="true" t="shared" si="1" ref="C10:H10">C13</f>
        <v>36120844.55</v>
      </c>
      <c r="D10" s="16">
        <f t="shared" si="1"/>
        <v>160213082</v>
      </c>
      <c r="E10" s="16">
        <f t="shared" si="1"/>
        <v>160213082</v>
      </c>
      <c r="F10" s="16">
        <f t="shared" si="1"/>
        <v>111733079.52</v>
      </c>
      <c r="G10" s="16">
        <f t="shared" si="1"/>
        <v>309.331304159664</v>
      </c>
      <c r="H10" s="16">
        <f t="shared" si="1"/>
        <v>69.7402971874669</v>
      </c>
      <c r="I10" s="13"/>
      <c r="J10" s="13"/>
      <c r="K10" s="13"/>
      <c r="L10" s="13"/>
      <c r="M10" s="20"/>
      <c r="N10" s="20"/>
      <c r="O10" s="20"/>
    </row>
    <row r="11" spans="1:15" ht="51" hidden="1">
      <c r="A11" s="29" t="s">
        <v>190</v>
      </c>
      <c r="B11" s="29" t="s">
        <v>190</v>
      </c>
      <c r="C11" s="30" t="s">
        <v>252</v>
      </c>
      <c r="D11" s="30" t="s">
        <v>253</v>
      </c>
      <c r="E11" s="30" t="s">
        <v>254</v>
      </c>
      <c r="F11" s="30" t="s">
        <v>255</v>
      </c>
      <c r="G11" s="30" t="s">
        <v>256</v>
      </c>
      <c r="H11" s="30" t="s">
        <v>257</v>
      </c>
      <c r="I11" s="23"/>
      <c r="J11" s="23"/>
      <c r="K11" s="23"/>
      <c r="L11" s="23"/>
      <c r="M11" s="24"/>
      <c r="N11" s="24"/>
      <c r="O11" s="24"/>
    </row>
    <row r="12" spans="1:15" ht="12.75" hidden="1">
      <c r="A12" s="29" t="s">
        <v>206</v>
      </c>
      <c r="B12" s="29" t="s">
        <v>190</v>
      </c>
      <c r="C12" s="31" t="s">
        <v>203</v>
      </c>
      <c r="D12" s="31" t="s">
        <v>203</v>
      </c>
      <c r="E12" s="31" t="s">
        <v>203</v>
      </c>
      <c r="F12" s="31" t="s">
        <v>203</v>
      </c>
      <c r="G12" s="31" t="s">
        <v>190</v>
      </c>
      <c r="H12" s="31" t="s">
        <v>190</v>
      </c>
      <c r="I12" s="23"/>
      <c r="J12" s="23"/>
      <c r="K12" s="23"/>
      <c r="L12" s="23"/>
      <c r="M12" s="24"/>
      <c r="N12" s="24"/>
      <c r="O12" s="24"/>
    </row>
    <row r="13" spans="1:15" ht="12.75" hidden="1">
      <c r="A13" s="32" t="s">
        <v>207</v>
      </c>
      <c r="B13" s="32" t="s">
        <v>190</v>
      </c>
      <c r="C13" s="33">
        <v>36120844.55</v>
      </c>
      <c r="D13" s="34">
        <v>160213082</v>
      </c>
      <c r="E13" s="34">
        <v>160213082</v>
      </c>
      <c r="F13" s="33">
        <v>111733079.52</v>
      </c>
      <c r="G13" s="33">
        <v>309.331304159664</v>
      </c>
      <c r="H13" s="33">
        <v>69.7402971874669</v>
      </c>
      <c r="I13" s="23"/>
      <c r="J13" s="23"/>
      <c r="K13" s="23"/>
      <c r="L13" s="23"/>
      <c r="M13" s="24"/>
      <c r="N13" s="24"/>
      <c r="O13" s="24"/>
    </row>
    <row r="14" spans="1:15" ht="12.75" hidden="1">
      <c r="A14" s="38" t="s">
        <v>207</v>
      </c>
      <c r="B14" s="39" t="s">
        <v>190</v>
      </c>
      <c r="C14" s="35">
        <v>-36120844.55</v>
      </c>
      <c r="D14" s="36">
        <v>-160213082</v>
      </c>
      <c r="E14" s="36">
        <v>-160213082</v>
      </c>
      <c r="F14" s="35">
        <v>-111733079.52</v>
      </c>
      <c r="G14" s="35">
        <v>309.331304159664</v>
      </c>
      <c r="H14" s="35">
        <v>69.7402971874669</v>
      </c>
      <c r="I14" s="37"/>
      <c r="J14" s="37"/>
      <c r="K14" s="37"/>
      <c r="L14" s="37"/>
      <c r="M14" s="26"/>
      <c r="N14" s="26"/>
      <c r="O14" s="26"/>
    </row>
    <row r="15" spans="1:15" ht="12.75">
      <c r="A15" s="40" t="s">
        <v>151</v>
      </c>
      <c r="B15" s="41" t="s">
        <v>208</v>
      </c>
      <c r="C15" s="42">
        <f>+C16+C23+C25</f>
        <v>36341702.599999994</v>
      </c>
      <c r="D15" s="43">
        <v>160213082</v>
      </c>
      <c r="E15" s="43">
        <v>160213082</v>
      </c>
      <c r="F15" s="42">
        <f>+F16+F23+F25</f>
        <v>101671791.87</v>
      </c>
      <c r="G15" s="42">
        <f>F15/C15*100</f>
        <v>279.7661765852435</v>
      </c>
      <c r="H15" s="42">
        <f>F15/E15*100</f>
        <v>63.46035579666335</v>
      </c>
      <c r="I15" s="27"/>
      <c r="J15" s="27"/>
      <c r="K15" s="27"/>
      <c r="L15" s="27"/>
      <c r="M15" s="28"/>
      <c r="N15" s="28"/>
      <c r="O15" s="28"/>
    </row>
    <row r="16" spans="1:15" ht="12.75">
      <c r="A16" s="44" t="s">
        <v>209</v>
      </c>
      <c r="B16" s="45" t="s">
        <v>210</v>
      </c>
      <c r="C16" s="35">
        <f>C17</f>
        <v>22115238.849999998</v>
      </c>
      <c r="D16" s="36">
        <v>103812500</v>
      </c>
      <c r="E16" s="36">
        <v>103812500</v>
      </c>
      <c r="F16" s="35">
        <f>+F17+F20</f>
        <v>57692757.42</v>
      </c>
      <c r="G16" s="42">
        <f aca="true" t="shared" si="2" ref="G16:G39">F16/C16*100</f>
        <v>260.873318218763</v>
      </c>
      <c r="H16" s="35">
        <f>F16/E16*100</f>
        <v>55.573998718844074</v>
      </c>
      <c r="I16" s="37"/>
      <c r="J16" s="37"/>
      <c r="K16" s="37"/>
      <c r="L16" s="37"/>
      <c r="M16" s="26"/>
      <c r="N16" s="26"/>
      <c r="O16" s="26"/>
    </row>
    <row r="17" spans="1:15" ht="25.5">
      <c r="A17" s="46" t="s">
        <v>211</v>
      </c>
      <c r="B17" s="45" t="s">
        <v>212</v>
      </c>
      <c r="C17" s="35">
        <f>C18+C19</f>
        <v>22115238.849999998</v>
      </c>
      <c r="D17" s="35"/>
      <c r="E17" s="35"/>
      <c r="F17" s="35">
        <f>+F18+F19</f>
        <v>43093248.5</v>
      </c>
      <c r="G17" s="35">
        <f t="shared" si="2"/>
        <v>194.85771233259823</v>
      </c>
      <c r="H17" s="35"/>
      <c r="I17" s="37"/>
      <c r="J17" s="37"/>
      <c r="K17" s="37"/>
      <c r="L17" s="37"/>
      <c r="M17" s="26"/>
      <c r="N17" s="26"/>
      <c r="O17" s="26"/>
    </row>
    <row r="18" spans="1:15" ht="25.5">
      <c r="A18" s="47" t="s">
        <v>213</v>
      </c>
      <c r="B18" s="45" t="s">
        <v>214</v>
      </c>
      <c r="C18" s="35">
        <v>16078019.54</v>
      </c>
      <c r="D18" s="35"/>
      <c r="E18" s="35"/>
      <c r="F18" s="35">
        <f>31789148.94-12035.33</f>
        <v>31777113.610000003</v>
      </c>
      <c r="G18" s="35">
        <f t="shared" si="2"/>
        <v>197.64320805148122</v>
      </c>
      <c r="H18" s="35"/>
      <c r="I18" s="37"/>
      <c r="J18" s="37"/>
      <c r="K18" s="37"/>
      <c r="L18" s="37"/>
      <c r="M18" s="26"/>
      <c r="N18" s="26"/>
      <c r="O18" s="26"/>
    </row>
    <row r="19" spans="1:15" ht="12.75">
      <c r="A19" s="47" t="s">
        <v>215</v>
      </c>
      <c r="B19" s="45" t="s">
        <v>216</v>
      </c>
      <c r="C19" s="35">
        <v>6037219.31</v>
      </c>
      <c r="D19" s="35"/>
      <c r="E19" s="35"/>
      <c r="F19" s="35">
        <f>11365387.21-49252.32</f>
        <v>11316134.89</v>
      </c>
      <c r="G19" s="35">
        <f t="shared" si="2"/>
        <v>187.43951990042916</v>
      </c>
      <c r="H19" s="35"/>
      <c r="I19" s="37"/>
      <c r="J19" s="37"/>
      <c r="K19" s="37"/>
      <c r="L19" s="37"/>
      <c r="M19" s="26"/>
      <c r="N19" s="26"/>
      <c r="O19" s="26"/>
    </row>
    <row r="20" spans="1:15" ht="12.75">
      <c r="A20" s="46" t="s">
        <v>217</v>
      </c>
      <c r="B20" s="45" t="s">
        <v>218</v>
      </c>
      <c r="C20" s="35"/>
      <c r="D20" s="35"/>
      <c r="E20" s="35"/>
      <c r="F20" s="35">
        <v>14599508.92</v>
      </c>
      <c r="G20" s="35"/>
      <c r="H20" s="35"/>
      <c r="I20" s="37"/>
      <c r="J20" s="37"/>
      <c r="K20" s="37"/>
      <c r="L20" s="37"/>
      <c r="M20" s="26"/>
      <c r="N20" s="26"/>
      <c r="O20" s="26"/>
    </row>
    <row r="21" spans="1:15" ht="25.5">
      <c r="A21" s="47" t="s">
        <v>219</v>
      </c>
      <c r="B21" s="45" t="s">
        <v>220</v>
      </c>
      <c r="C21" s="35"/>
      <c r="D21" s="35"/>
      <c r="E21" s="35"/>
      <c r="F21" s="35">
        <v>14599508.92</v>
      </c>
      <c r="G21" s="35"/>
      <c r="H21" s="35"/>
      <c r="I21" s="37"/>
      <c r="J21" s="37"/>
      <c r="K21" s="37"/>
      <c r="L21" s="37"/>
      <c r="M21" s="26"/>
      <c r="N21" s="26"/>
      <c r="O21" s="26"/>
    </row>
    <row r="22" spans="1:15" ht="12.75">
      <c r="A22" s="44" t="s">
        <v>221</v>
      </c>
      <c r="B22" s="45" t="s">
        <v>222</v>
      </c>
      <c r="C22" s="35">
        <v>0</v>
      </c>
      <c r="D22" s="35"/>
      <c r="E22" s="35"/>
      <c r="F22" s="35"/>
      <c r="G22" s="35"/>
      <c r="H22" s="35"/>
      <c r="I22" s="37"/>
      <c r="J22" s="37"/>
      <c r="K22" s="37"/>
      <c r="L22" s="37"/>
      <c r="M22" s="26"/>
      <c r="N22" s="26"/>
      <c r="O22" s="26"/>
    </row>
    <row r="23" spans="1:15" ht="38.25">
      <c r="A23" s="46" t="s">
        <v>223</v>
      </c>
      <c r="B23" s="45" t="s">
        <v>224</v>
      </c>
      <c r="C23" s="35">
        <v>0</v>
      </c>
      <c r="D23" s="35"/>
      <c r="E23" s="35"/>
      <c r="F23" s="35"/>
      <c r="G23" s="35"/>
      <c r="H23" s="35"/>
      <c r="I23" s="37"/>
      <c r="J23" s="37"/>
      <c r="K23" s="37"/>
      <c r="L23" s="37"/>
      <c r="M23" s="26"/>
      <c r="N23" s="26"/>
      <c r="O23" s="26"/>
    </row>
    <row r="24" spans="1:15" ht="25.5">
      <c r="A24" s="47" t="s">
        <v>225</v>
      </c>
      <c r="B24" s="45" t="s">
        <v>226</v>
      </c>
      <c r="C24" s="35">
        <v>0</v>
      </c>
      <c r="D24" s="35"/>
      <c r="E24" s="35"/>
      <c r="F24" s="35"/>
      <c r="G24" s="35"/>
      <c r="H24" s="35"/>
      <c r="I24" s="37"/>
      <c r="J24" s="37"/>
      <c r="K24" s="37"/>
      <c r="L24" s="37"/>
      <c r="M24" s="26"/>
      <c r="N24" s="26"/>
      <c r="O24" s="26"/>
    </row>
    <row r="25" spans="1:15" ht="12.75">
      <c r="A25" s="44" t="s">
        <v>227</v>
      </c>
      <c r="B25" s="45" t="s">
        <v>228</v>
      </c>
      <c r="C25" s="35">
        <f>C26</f>
        <v>14226463.75</v>
      </c>
      <c r="D25" s="36">
        <v>56400582</v>
      </c>
      <c r="E25" s="36">
        <v>56400582</v>
      </c>
      <c r="F25" s="35">
        <f>F26</f>
        <v>43979034.45</v>
      </c>
      <c r="G25" s="35">
        <f>F25/C25*100</f>
        <v>309.13539177998473</v>
      </c>
      <c r="H25" s="35">
        <f>F25/E25*100</f>
        <v>77.9762067880789</v>
      </c>
      <c r="I25" s="37"/>
      <c r="J25" s="37"/>
      <c r="K25" s="37"/>
      <c r="L25" s="37"/>
      <c r="M25" s="26"/>
      <c r="N25" s="26"/>
      <c r="O25" s="26"/>
    </row>
    <row r="26" spans="1:15" ht="38.25">
      <c r="A26" s="46" t="s">
        <v>229</v>
      </c>
      <c r="B26" s="45" t="s">
        <v>230</v>
      </c>
      <c r="C26" s="35">
        <f>C27</f>
        <v>14226463.75</v>
      </c>
      <c r="D26" s="35"/>
      <c r="E26" s="35"/>
      <c r="F26" s="35">
        <f>F27</f>
        <v>43979034.45</v>
      </c>
      <c r="G26" s="35">
        <f t="shared" si="2"/>
        <v>309.13539177998473</v>
      </c>
      <c r="H26" s="35"/>
      <c r="I26" s="37"/>
      <c r="J26" s="37"/>
      <c r="K26" s="37"/>
      <c r="L26" s="37"/>
      <c r="M26" s="26"/>
      <c r="N26" s="26"/>
      <c r="O26" s="26"/>
    </row>
    <row r="27" spans="1:15" ht="12.75">
      <c r="A27" s="47" t="s">
        <v>231</v>
      </c>
      <c r="B27" s="45" t="s">
        <v>232</v>
      </c>
      <c r="C27" s="35">
        <v>14226463.75</v>
      </c>
      <c r="D27" s="35"/>
      <c r="E27" s="35"/>
      <c r="F27" s="35">
        <f>53979034.45-10000000</f>
        <v>43979034.45</v>
      </c>
      <c r="G27" s="35">
        <f t="shared" si="2"/>
        <v>309.13539177998473</v>
      </c>
      <c r="H27" s="42"/>
      <c r="I27" s="37"/>
      <c r="J27" s="37"/>
      <c r="K27" s="37"/>
      <c r="L27" s="37"/>
      <c r="M27" s="26"/>
      <c r="N27" s="26"/>
      <c r="O27" s="26"/>
    </row>
    <row r="28" spans="1:15" ht="12.75" hidden="1">
      <c r="A28" s="50" t="s">
        <v>233</v>
      </c>
      <c r="B28" s="50" t="s">
        <v>190</v>
      </c>
      <c r="C28" s="48">
        <v>31084474.74</v>
      </c>
      <c r="D28" s="49">
        <v>89196298</v>
      </c>
      <c r="E28" s="49">
        <v>89196298</v>
      </c>
      <c r="F28" s="48">
        <v>71126052.25</v>
      </c>
      <c r="G28" s="42">
        <f t="shared" si="2"/>
        <v>228.8153582935531</v>
      </c>
      <c r="H28" s="42">
        <f>F28/E28*100</f>
        <v>79.74103616946076</v>
      </c>
      <c r="I28" s="25"/>
      <c r="J28" s="25"/>
      <c r="K28" s="25"/>
      <c r="L28" s="25"/>
      <c r="M28" s="26"/>
      <c r="N28" s="26"/>
      <c r="O28" s="26"/>
    </row>
    <row r="29" spans="1:15" ht="12.75" hidden="1">
      <c r="A29" s="38" t="s">
        <v>233</v>
      </c>
      <c r="B29" s="39" t="s">
        <v>190</v>
      </c>
      <c r="C29" s="35">
        <v>31084474.74</v>
      </c>
      <c r="D29" s="36">
        <v>89196298</v>
      </c>
      <c r="E29" s="36">
        <v>89196298</v>
      </c>
      <c r="F29" s="35">
        <v>71126052.25</v>
      </c>
      <c r="G29" s="42">
        <f t="shared" si="2"/>
        <v>228.8153582935531</v>
      </c>
      <c r="H29" s="42">
        <f>F29/E29*100</f>
        <v>79.74103616946076</v>
      </c>
      <c r="I29" s="37"/>
      <c r="J29" s="37"/>
      <c r="K29" s="37"/>
      <c r="L29" s="37"/>
      <c r="M29" s="26"/>
      <c r="N29" s="26"/>
      <c r="O29" s="26"/>
    </row>
    <row r="30" spans="1:17" ht="12.75">
      <c r="A30" s="40" t="s">
        <v>152</v>
      </c>
      <c r="B30" s="41" t="s">
        <v>234</v>
      </c>
      <c r="C30" s="42">
        <v>31084474.74</v>
      </c>
      <c r="D30" s="43">
        <f>D31+D37</f>
        <v>89196298</v>
      </c>
      <c r="E30" s="43">
        <f>E31+E37</f>
        <v>89196298</v>
      </c>
      <c r="F30" s="42">
        <f>+F31+F37</f>
        <v>61126052.25</v>
      </c>
      <c r="G30" s="42">
        <f t="shared" si="2"/>
        <v>196.64495784881967</v>
      </c>
      <c r="H30" s="42">
        <f>F30/E30*100</f>
        <v>68.52980854653856</v>
      </c>
      <c r="I30" s="27"/>
      <c r="J30" s="27"/>
      <c r="K30" s="27"/>
      <c r="L30" s="27"/>
      <c r="M30" s="28"/>
      <c r="N30" s="28"/>
      <c r="O30" s="28"/>
      <c r="Q30" s="59"/>
    </row>
    <row r="31" spans="1:15" ht="12.75">
      <c r="A31" s="44" t="s">
        <v>235</v>
      </c>
      <c r="B31" s="45" t="s">
        <v>236</v>
      </c>
      <c r="C31" s="35">
        <v>31024162.72</v>
      </c>
      <c r="D31" s="36">
        <f>88930852</f>
        <v>88930852</v>
      </c>
      <c r="E31" s="36">
        <f>88930852</f>
        <v>88930852</v>
      </c>
      <c r="F31" s="35">
        <f>+F32+F35</f>
        <v>61102380.54</v>
      </c>
      <c r="G31" s="35">
        <f t="shared" si="2"/>
        <v>196.95094140480967</v>
      </c>
      <c r="H31" s="35">
        <f>F31/E31*100</f>
        <v>68.70774221301737</v>
      </c>
      <c r="I31" s="37"/>
      <c r="J31" s="37"/>
      <c r="K31" s="37"/>
      <c r="L31" s="37"/>
      <c r="M31" s="26"/>
      <c r="N31" s="26"/>
      <c r="O31" s="26"/>
    </row>
    <row r="32" spans="1:15" ht="25.5">
      <c r="A32" s="46" t="s">
        <v>237</v>
      </c>
      <c r="B32" s="45" t="s">
        <v>238</v>
      </c>
      <c r="C32" s="35">
        <v>16424653.8</v>
      </c>
      <c r="D32" s="35"/>
      <c r="E32" s="35"/>
      <c r="F32" s="35">
        <v>61102380.54</v>
      </c>
      <c r="G32" s="35">
        <f t="shared" si="2"/>
        <v>372.0162463333017</v>
      </c>
      <c r="H32" s="35"/>
      <c r="I32" s="37"/>
      <c r="J32" s="37"/>
      <c r="K32" s="37"/>
      <c r="L32" s="37"/>
      <c r="M32" s="26"/>
      <c r="N32" s="26"/>
      <c r="O32" s="26"/>
    </row>
    <row r="33" spans="1:15" ht="25.5">
      <c r="A33" s="51" t="s">
        <v>239</v>
      </c>
      <c r="B33" s="52" t="s">
        <v>240</v>
      </c>
      <c r="C33" s="53">
        <v>5372041.67</v>
      </c>
      <c r="D33" s="53"/>
      <c r="E33" s="53"/>
      <c r="F33" s="53">
        <v>27697922.84</v>
      </c>
      <c r="G33" s="35">
        <f t="shared" si="2"/>
        <v>515.593968577686</v>
      </c>
      <c r="H33" s="35"/>
      <c r="I33" s="24"/>
      <c r="J33" s="24"/>
      <c r="K33" s="24"/>
      <c r="L33" s="24"/>
      <c r="M33" s="24"/>
      <c r="N33" s="24"/>
      <c r="O33" s="24"/>
    </row>
    <row r="34" spans="1:15" ht="12.75">
      <c r="A34" s="51" t="s">
        <v>241</v>
      </c>
      <c r="B34" s="52" t="s">
        <v>242</v>
      </c>
      <c r="C34" s="53">
        <v>11052612.13</v>
      </c>
      <c r="D34" s="53"/>
      <c r="E34" s="53"/>
      <c r="F34" s="53">
        <v>33404457.7</v>
      </c>
      <c r="G34" s="35">
        <f t="shared" si="2"/>
        <v>302.23133958831863</v>
      </c>
      <c r="H34" s="35"/>
      <c r="I34" s="24"/>
      <c r="J34" s="24"/>
      <c r="K34" s="24"/>
      <c r="L34" s="24"/>
      <c r="M34" s="24"/>
      <c r="N34" s="24"/>
      <c r="O34" s="24"/>
    </row>
    <row r="35" spans="1:15" ht="12.75">
      <c r="A35" s="54" t="s">
        <v>243</v>
      </c>
      <c r="B35" s="52" t="s">
        <v>244</v>
      </c>
      <c r="C35" s="53">
        <v>14599508.92</v>
      </c>
      <c r="D35" s="53"/>
      <c r="E35" s="53"/>
      <c r="F35" s="53">
        <f>F36</f>
        <v>0</v>
      </c>
      <c r="G35" s="35">
        <f t="shared" si="2"/>
        <v>0</v>
      </c>
      <c r="H35" s="35"/>
      <c r="I35" s="24"/>
      <c r="J35" s="24"/>
      <c r="K35" s="24"/>
      <c r="L35" s="24"/>
      <c r="M35" s="24"/>
      <c r="N35" s="24"/>
      <c r="O35" s="24"/>
    </row>
    <row r="36" spans="1:15" ht="25.5">
      <c r="A36" s="51" t="s">
        <v>245</v>
      </c>
      <c r="B36" s="52" t="s">
        <v>246</v>
      </c>
      <c r="C36" s="53">
        <v>14599508.92</v>
      </c>
      <c r="D36" s="53"/>
      <c r="E36" s="53"/>
      <c r="F36" s="60">
        <v>0</v>
      </c>
      <c r="G36" s="35">
        <f t="shared" si="2"/>
        <v>0</v>
      </c>
      <c r="H36" s="35"/>
      <c r="I36" s="24"/>
      <c r="J36" s="24"/>
      <c r="K36" s="24"/>
      <c r="L36" s="24"/>
      <c r="M36" s="24"/>
      <c r="N36" s="24"/>
      <c r="O36" s="24"/>
    </row>
    <row r="37" spans="1:15" ht="12.75">
      <c r="A37" s="55" t="s">
        <v>247</v>
      </c>
      <c r="B37" s="52" t="s">
        <v>248</v>
      </c>
      <c r="C37" s="53">
        <v>60312.02</v>
      </c>
      <c r="D37" s="56">
        <v>265446</v>
      </c>
      <c r="E37" s="56">
        <v>265446</v>
      </c>
      <c r="F37" s="53">
        <v>23671.71</v>
      </c>
      <c r="G37" s="35">
        <f t="shared" si="2"/>
        <v>39.24874345113959</v>
      </c>
      <c r="H37" s="35">
        <f>F37/E37*100</f>
        <v>8.917712077032617</v>
      </c>
      <c r="I37" s="24"/>
      <c r="J37" s="24"/>
      <c r="K37" s="24"/>
      <c r="L37" s="24"/>
      <c r="M37" s="24"/>
      <c r="N37" s="24"/>
      <c r="O37" s="24"/>
    </row>
    <row r="38" spans="1:15" ht="25.5">
      <c r="A38" s="54" t="s">
        <v>249</v>
      </c>
      <c r="B38" s="52" t="s">
        <v>250</v>
      </c>
      <c r="C38" s="53">
        <v>60312.02</v>
      </c>
      <c r="D38" s="53"/>
      <c r="E38" s="53"/>
      <c r="F38" s="53">
        <v>23671.71</v>
      </c>
      <c r="G38" s="35">
        <f t="shared" si="2"/>
        <v>39.24874345113959</v>
      </c>
      <c r="H38" s="53"/>
      <c r="I38" s="24"/>
      <c r="J38" s="24"/>
      <c r="K38" s="24"/>
      <c r="L38" s="24"/>
      <c r="M38" s="24"/>
      <c r="N38" s="24"/>
      <c r="O38" s="24"/>
    </row>
    <row r="39" spans="1:15" ht="25.5">
      <c r="A39" s="51" t="s">
        <v>251</v>
      </c>
      <c r="B39" s="52" t="s">
        <v>226</v>
      </c>
      <c r="C39" s="53">
        <v>60312.02</v>
      </c>
      <c r="D39" s="53"/>
      <c r="E39" s="53"/>
      <c r="F39" s="53">
        <v>23671.71</v>
      </c>
      <c r="G39" s="35">
        <f t="shared" si="2"/>
        <v>39.24874345113959</v>
      </c>
      <c r="H39" s="53"/>
      <c r="I39" s="24"/>
      <c r="J39" s="24"/>
      <c r="K39" s="24"/>
      <c r="L39" s="24"/>
      <c r="M39" s="24"/>
      <c r="N39" s="24"/>
      <c r="O39" s="24"/>
    </row>
    <row r="41" spans="4:5" ht="12.75">
      <c r="D41" s="15"/>
      <c r="E41" s="15"/>
    </row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fitToHeight="1" fitToWidth="1" horizontalDpi="600" verticalDpi="600" orientation="landscape" paperSize="9" scale="85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FP0005PR Račun financiranja</dc:title>
  <dc:subject/>
  <dc:creator>sino</dc:creator>
  <cp:keywords/>
  <dc:description/>
  <cp:lastModifiedBy>Dario Kordić</cp:lastModifiedBy>
  <cp:lastPrinted>2023-08-22T12:49:34Z</cp:lastPrinted>
  <dcterms:created xsi:type="dcterms:W3CDTF">2003-05-28T14:27:38Z</dcterms:created>
  <dcterms:modified xsi:type="dcterms:W3CDTF">2023-08-28T05:27:51Z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FP0005PR Račun financiranja.xls</vt:lpwstr>
  </property>
</Properties>
</file>