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60" windowWidth="11760" windowHeight="11715" tabRatio="767" activeTab="0"/>
  </bookViews>
  <sheets>
    <sheet name="Podaci o projektu u razdoblju" sheetId="1" r:id="rId1"/>
    <sheet name="0. Zbirna tablica" sheetId="2" r:id="rId2"/>
    <sheet name="1. Razrada bruto II plaća" sheetId="3" r:id="rId3"/>
    <sheet name="2. Oprema i sitni inventar" sheetId="4" r:id="rId4"/>
    <sheet name="3. Razvojne usluge" sheetId="5" r:id="rId5"/>
    <sheet name="4. Troškovi putovanja" sheetId="6" r:id="rId6"/>
    <sheet name="5. Ostali troškovi" sheetId="7" r:id="rId7"/>
    <sheet name="6. Opis provedbe za TSN" sheetId="8" r:id="rId8"/>
  </sheets>
  <definedNames>
    <definedName name="_xlnm.Print_Area" localSheetId="1">'0. Zbirna tablica'!$B$5:$M$15</definedName>
    <definedName name="_xlnm.Print_Area" localSheetId="2">'1. Razrada bruto II plaća'!$B$2:$I$87</definedName>
    <definedName name="_xlnm.Print_Area" localSheetId="3">'2. Oprema i sitni inventar'!$B$2:$G$16</definedName>
    <definedName name="_xlnm.Print_Area" localSheetId="4">'3. Razvojne usluge'!$B$2:$G$10</definedName>
    <definedName name="_xlnm.Print_Area" localSheetId="5">'4. Troškovi putovanja'!$B$2:$G$10</definedName>
    <definedName name="_xlnm.Print_Area" localSheetId="6">'5. Ostali troškovi'!$B$2:$G$10</definedName>
    <definedName name="_xlnm.Print_Area" localSheetId="7">'6. Opis provedbe za TSN'!$A$1:$E$32</definedName>
  </definedNames>
  <calcPr fullCalcOnLoad="1"/>
</workbook>
</file>

<file path=xl/comments1.xml><?xml version="1.0" encoding="utf-8"?>
<comments xmlns="http://schemas.openxmlformats.org/spreadsheetml/2006/main">
  <authors>
    <author>Ira Alaburic</author>
  </authors>
  <commentList>
    <comment ref="C21" authorId="0">
      <text>
        <r>
          <rPr>
            <sz val="9"/>
            <rFont val="Tahoma"/>
            <family val="2"/>
          </rPr>
          <t>Upisati stvarne omjere financiranja</t>
        </r>
      </text>
    </comment>
  </commentList>
</comments>
</file>

<file path=xl/comments2.xml><?xml version="1.0" encoding="utf-8"?>
<comments xmlns="http://schemas.openxmlformats.org/spreadsheetml/2006/main">
  <authors>
    <author>Ira Alaburic</author>
  </authors>
  <commentList>
    <comment ref="C7" authorId="0">
      <text>
        <r>
          <rPr>
            <sz val="9"/>
            <rFont val="Tahoma"/>
            <family val="0"/>
          </rPr>
          <t xml:space="preserve">Staviti točan iznos koliko je isplaćeno Korisniku; ovaj stupac se jedini ručno unosi, sve ostalo je vezano formulama
</t>
        </r>
      </text>
    </comment>
    <comment ref="H7" authorId="0">
      <text>
        <r>
          <rPr>
            <sz val="9"/>
            <rFont val="Tahoma"/>
            <family val="0"/>
          </rPr>
          <t xml:space="preserve">Postotak ne smije biti veći od ugovorenog
</t>
        </r>
      </text>
    </comment>
  </commentList>
</comments>
</file>

<file path=xl/comments3.xml><?xml version="1.0" encoding="utf-8"?>
<comments xmlns="http://schemas.openxmlformats.org/spreadsheetml/2006/main">
  <authors>
    <author>Ana Tomašek</author>
    <author>Ira Alaburic</author>
  </authors>
  <commentList>
    <comment ref="D86" authorId="0">
      <text>
        <r>
          <rPr>
            <sz val="9"/>
            <rFont val="Tahoma"/>
            <family val="2"/>
          </rPr>
          <t xml:space="preserve">
In kind nije opravdan trošak</t>
        </r>
      </text>
    </comment>
    <comment ref="D73" authorId="1">
      <text>
        <r>
          <rPr>
            <sz val="9"/>
            <rFont val="Tahoma"/>
            <family val="0"/>
          </rPr>
          <t>Staviti planirano prema zadnjoj odobrenoj financijskoj tablici, u primjeru je omjer financiranja 50:50 - potrebno prilagoditi za projekt i unijeti ručno</t>
        </r>
      </text>
    </comment>
    <comment ref="H10" authorId="1">
      <text>
        <r>
          <rPr>
            <b/>
            <sz val="9"/>
            <rFont val="Tahoma"/>
            <family val="2"/>
          </rPr>
          <t>Ova kolona se množi s ugovorenim postotkom 50/60%</t>
        </r>
        <r>
          <rPr>
            <sz val="9"/>
            <rFont val="Tahoma"/>
            <family val="2"/>
          </rPr>
          <t xml:space="preserve">
</t>
        </r>
      </text>
    </comment>
    <comment ref="E49" authorId="1">
      <text>
        <r>
          <rPr>
            <sz val="9"/>
            <rFont val="Tahoma"/>
            <family val="2"/>
          </rPr>
          <t xml:space="preserve">Ako se postoci angažmana razlikuju, paziti da ukupno odgovara prosjeku 6 mjeseci
</t>
        </r>
      </text>
    </comment>
  </commentList>
</comments>
</file>

<file path=xl/comments4.xml><?xml version="1.0" encoding="utf-8"?>
<comments xmlns="http://schemas.openxmlformats.org/spreadsheetml/2006/main">
  <authors>
    <author>Ira Alaburic</author>
  </authors>
  <commentList>
    <comment ref="F4" authorId="0">
      <text>
        <r>
          <rPr>
            <sz val="9"/>
            <rFont val="Tahoma"/>
            <family val="0"/>
          </rPr>
          <t xml:space="preserve">Ova kolona se množi s ugovorenim postotkom 50/60%
</t>
        </r>
      </text>
    </comment>
    <comment ref="D14" authorId="0">
      <text>
        <r>
          <rPr>
            <sz val="9"/>
            <rFont val="Tahoma"/>
            <family val="2"/>
          </rPr>
          <t>Ovaj iznos unosi se ručno prema zadnjem odobrenom proračunu projekta</t>
        </r>
      </text>
    </comment>
  </commentList>
</comments>
</file>

<file path=xl/sharedStrings.xml><?xml version="1.0" encoding="utf-8"?>
<sst xmlns="http://schemas.openxmlformats.org/spreadsheetml/2006/main" count="302" uniqueCount="175">
  <si>
    <t>Identifikacija projekta</t>
  </si>
  <si>
    <t>Šifra projekta</t>
  </si>
  <si>
    <t>Naziv projekta</t>
  </si>
  <si>
    <t>Izrada funkcionalnog prototipa XY</t>
  </si>
  <si>
    <t>Pojedinosti ugovora</t>
  </si>
  <si>
    <t>Preostalo vlastitih sredstava (kn)</t>
  </si>
  <si>
    <t>A</t>
  </si>
  <si>
    <t>B</t>
  </si>
  <si>
    <t>C</t>
  </si>
  <si>
    <t>Broj i datum dokumenta</t>
  </si>
  <si>
    <t>Opis troška</t>
  </si>
  <si>
    <t>Brusni stroj</t>
  </si>
  <si>
    <t>Sirovina za izradu prototipa</t>
  </si>
  <si>
    <t>Materijali za vezanje</t>
  </si>
  <si>
    <t>Izrada programske podrške za strojnu obradu</t>
  </si>
  <si>
    <t>UKUPNO :</t>
  </si>
  <si>
    <t>MJESEC</t>
  </si>
  <si>
    <t>BRUTO II PLAĆE</t>
  </si>
  <si>
    <t>DOPRINOS %</t>
  </si>
  <si>
    <t>PROJEKT</t>
  </si>
  <si>
    <t>UKUPNO:</t>
  </si>
  <si>
    <t>R.BR.</t>
  </si>
  <si>
    <t>IME I PREZIME</t>
  </si>
  <si>
    <t>7.</t>
  </si>
  <si>
    <t>ZA VREMENSKO RAZDOBLJE :</t>
  </si>
  <si>
    <t>XY , mail , 021/ 123-4567, 098/1234567</t>
  </si>
  <si>
    <t>Upute :</t>
  </si>
  <si>
    <t>UPUTA:</t>
  </si>
  <si>
    <t>Ukoliko su plaće dio koji se financira projektom, potrebno ih je prikazati kao u ovom danom primjeru!</t>
  </si>
  <si>
    <t>Kontakt osoba korisnika (mail, tel., mob.)</t>
  </si>
  <si>
    <t>Završetak  projekta</t>
  </si>
  <si>
    <t>XYZ d.o.o.</t>
  </si>
  <si>
    <t>Adresa, Županija</t>
  </si>
  <si>
    <t>Kontrolni period</t>
  </si>
  <si>
    <t>Stanje sredstava financiranja u kontrolnom periodu</t>
  </si>
  <si>
    <t>2. Razvojna oprema i sitni inventar</t>
  </si>
  <si>
    <t>3. Razvojne usluge</t>
  </si>
  <si>
    <t>4. Razvojni troškovi putovanja</t>
  </si>
  <si>
    <t>5. Ostali razvojni troškovi</t>
  </si>
  <si>
    <t>Planirano :</t>
  </si>
  <si>
    <t>Razlika između planiranog i ostvarenog :</t>
  </si>
  <si>
    <t>Papir za kopiranje</t>
  </si>
  <si>
    <t>Avionske povratne karte za …. od….do</t>
  </si>
  <si>
    <t>Glavni HR partner</t>
  </si>
  <si>
    <t>UKUPNO</t>
  </si>
  <si>
    <t>1. RAZRADA BRUTO II PLAĆA</t>
  </si>
  <si>
    <t>R. br.</t>
  </si>
  <si>
    <t>…</t>
  </si>
  <si>
    <t xml:space="preserve">Izrada prototipa  </t>
  </si>
  <si>
    <t>Vlastita sredstva korisnika (kn) (50%)</t>
  </si>
  <si>
    <t>Isplaćeno korisniku</t>
  </si>
  <si>
    <t>Kontakt osobe koja je izradila izvještaj (mail, tel., mob.)</t>
  </si>
  <si>
    <t>KORISNIK</t>
  </si>
  <si>
    <t>OIB</t>
  </si>
  <si>
    <t>Drugi HR partner (ako postoji)</t>
  </si>
  <si>
    <t>Ukupna vrijednost projekta (kn)</t>
  </si>
  <si>
    <r>
      <t>Kada postoji više partnera, glavni partner treba sumirati zajedničke podatke na nivou projekta, a u prilozima prikazati sve partnere pojedinačno.  Stavke pod C moraju biti u skladu sa zbirnim stavkama listova  od 1. do 6. Potrebno se je držati zadanih formula u excelu.</t>
    </r>
    <r>
      <rPr>
        <b/>
        <sz val="11"/>
        <color indexed="8"/>
        <rFont val="Calibri"/>
        <family val="2"/>
      </rPr>
      <t xml:space="preserve">                                                                                                                       </t>
    </r>
  </si>
  <si>
    <t>Potpis</t>
  </si>
  <si>
    <t>Mjesto 
pečata</t>
  </si>
  <si>
    <t>Red. br.</t>
  </si>
  <si>
    <t>Aktivnost</t>
  </si>
  <si>
    <t xml:space="preserve">Očekivani rezultat </t>
  </si>
  <si>
    <t>Ostvareni rezultat</t>
  </si>
  <si>
    <t>Pitanja za KORISNIKA</t>
  </si>
  <si>
    <t>Status zaštite intelektualnog vlasništva: jeste li ili namjeravate za svoj proizvod/proces/dizajn koristiti neki oblik zaštite i ako da koji? Je li u odnosu na prethodni izvještaj došlo do ikakvih promjena vezano uz zaštitu intelektualnog vlasništva?</t>
  </si>
  <si>
    <t>Navedite broj istraživača iz javnog sektora uključenih u projektni tim</t>
  </si>
  <si>
    <t>Nabava razvojne opreme</t>
  </si>
  <si>
    <t>Oprema je nabavljena, isporučena i instalirana</t>
  </si>
  <si>
    <t>Oprema je nabavljena, isporučena, no nije instalirana zbog …. (upisati razlog) te će biti instalirana kroz XX dana.</t>
  </si>
  <si>
    <t>Kašnjenje s instalacijom opreme neće utjecati na provedbu budućih projektnih aktivnosti</t>
  </si>
  <si>
    <t>PRIMJER ISPUNJAVANJA OBRASCA</t>
  </si>
  <si>
    <r>
      <rPr>
        <b/>
        <sz val="14"/>
        <color indexed="8"/>
        <rFont val="Calibri"/>
        <family val="2"/>
      </rPr>
      <t>Upute:</t>
    </r>
    <r>
      <rPr>
        <sz val="11"/>
        <color theme="1"/>
        <rFont val="Calibri"/>
        <family val="2"/>
      </rPr>
      <t xml:space="preserve"> Potrebno je priložiti skenirane račune koji su navedeni u tablici, sa izvodima na kojima se vide plaćanja po računima (na izvodima naznačite koje plaćanje se odnosi na račun). Za račune koji su izraženi u ostalim valutama, potrebno je priložiti izvadak uplate sa valutom u kn.  </t>
    </r>
    <r>
      <rPr>
        <b/>
        <sz val="11"/>
        <color indexed="8"/>
        <rFont val="Calibri"/>
        <family val="2"/>
      </rPr>
      <t>U STUPCU (D) SE UPISUJE IZNOS RAČUNA KOJI SE ODNOSI NA PROJEKT!</t>
    </r>
  </si>
  <si>
    <t>Planirano bruto II plaće za period KORISNIK</t>
  </si>
  <si>
    <t>DIO C. POVLAČI INFORMACIJE IZ SHEETA 0. ZBIRNA TABLICA</t>
  </si>
  <si>
    <t>TROŠAK PROJEKT</t>
  </si>
  <si>
    <t>TROŠAK KORISNIK</t>
  </si>
  <si>
    <t>SVI IZNOSI SE UNOSE U KUNAMA</t>
  </si>
  <si>
    <t>Iznos računa bez PDV-a</t>
  </si>
  <si>
    <t>A. PLANIRANO UKUPNO</t>
  </si>
  <si>
    <t>B. UKUPAN TROŠAK PROJEKT (C+D)</t>
  </si>
  <si>
    <t>C. TROŠAK KORISNIK</t>
  </si>
  <si>
    <t>H. PLANIRANO KORISNIK</t>
  </si>
  <si>
    <t>I. KORISNIK RAZLIKA (H-C)</t>
  </si>
  <si>
    <t>J. UKUPNO RAZLIKA (A - B)</t>
  </si>
  <si>
    <t>NAPOMENA!</t>
  </si>
  <si>
    <t>Komentar korisnika:</t>
  </si>
  <si>
    <t>*postotak ovisi o veličini poduzeća</t>
  </si>
  <si>
    <t>POTPIS TSN</t>
  </si>
  <si>
    <t>TSN</t>
  </si>
  <si>
    <t>od…. Za …… datum……</t>
  </si>
  <si>
    <t xml:space="preserve">Račun br. 2236-1101 </t>
  </si>
  <si>
    <t>Djelatnik 1</t>
  </si>
  <si>
    <t>Djelatnik 2</t>
  </si>
  <si>
    <t>Djelatnik 3</t>
  </si>
  <si>
    <t>Djelatnik 4</t>
  </si>
  <si>
    <t>Djelatnik 5</t>
  </si>
  <si>
    <t>Djelatnik 6</t>
  </si>
  <si>
    <t>DJELATNIK: Ime i prezime</t>
  </si>
  <si>
    <t xml:space="preserve">Putni nalog br. 1/2019 </t>
  </si>
  <si>
    <t>Izgradnja simulatora senzora za potrebe testiranja</t>
  </si>
  <si>
    <t xml:space="preserve">Oprema je plaćena, isporučen je simulator senora. To je za ovo razdoblje planirana isporuka.  </t>
  </si>
  <si>
    <r>
      <t xml:space="preserve">Provjeriti ispravnost algoritma za </t>
    </r>
    <r>
      <rPr>
        <sz val="10"/>
        <color indexed="10"/>
        <rFont val="Calibri"/>
        <family val="2"/>
      </rPr>
      <t>xxxx</t>
    </r>
    <r>
      <rPr>
        <sz val="10"/>
        <color indexed="8"/>
        <rFont val="Calibri"/>
        <family val="2"/>
      </rPr>
      <t xml:space="preserve">  baterije.</t>
    </r>
  </si>
  <si>
    <t>Algoritam testiran na neispravnim baterijskim člancima.</t>
  </si>
  <si>
    <r>
      <t xml:space="preserve">Mjerna nesigurnost algoritma jest </t>
    </r>
    <r>
      <rPr>
        <sz val="10"/>
        <color indexed="10"/>
        <rFont val="Calibri"/>
        <family val="2"/>
      </rPr>
      <t>xxx</t>
    </r>
    <r>
      <rPr>
        <sz val="10"/>
        <color indexed="8"/>
        <rFont val="Calibri"/>
        <family val="2"/>
      </rPr>
      <t xml:space="preserve"> % što zadovoljava primjenu za </t>
    </r>
    <r>
      <rPr>
        <sz val="10"/>
        <color indexed="10"/>
        <rFont val="Calibri"/>
        <family val="2"/>
      </rPr>
      <t>xxxx</t>
    </r>
    <r>
      <rPr>
        <sz val="10"/>
        <color indexed="8"/>
        <rFont val="Calibri"/>
        <family val="2"/>
      </rPr>
      <t xml:space="preserve"> uređaje. </t>
    </r>
  </si>
  <si>
    <t>Prihvatljiv rezultat i mjerna nesigurnost.</t>
  </si>
  <si>
    <r>
      <t xml:space="preserve">Istraživanje tržišta o funkcionalnim značajkama aplikacije
Definiranje povezane zakonske regulative i izvora vezano za izradu modula
Prikupljanje sadržaja za </t>
    </r>
    <r>
      <rPr>
        <sz val="10"/>
        <color indexed="8"/>
        <rFont val="Calibri"/>
        <family val="2"/>
      </rPr>
      <t>modul</t>
    </r>
  </si>
  <si>
    <r>
      <t xml:space="preserve">Izvještaj o preporukama za razvoj prikupljenima od treće strane,
Popis zakona i zakonskih propisa vezano za predmet interesa ugovora o </t>
    </r>
    <r>
      <rPr>
        <sz val="10"/>
        <color indexed="10"/>
        <rFont val="Calibri"/>
        <family val="2"/>
      </rPr>
      <t>xxxx</t>
    </r>
    <r>
      <rPr>
        <sz val="10"/>
        <rFont val="Calibri"/>
        <family val="2"/>
      </rPr>
      <t xml:space="preserve">
Popis tematskih </t>
    </r>
    <r>
      <rPr>
        <sz val="10"/>
        <color indexed="10"/>
        <rFont val="Calibri"/>
        <family val="2"/>
      </rPr>
      <t>xxxx</t>
    </r>
    <r>
      <rPr>
        <sz val="10"/>
        <rFont val="Calibri"/>
        <family val="2"/>
      </rPr>
      <t xml:space="preserve"> modula</t>
    </r>
  </si>
  <si>
    <r>
      <t xml:space="preserve">Preporuke za razvoj su opisane u projektnom zadatku, a temelje se na istraživanju tržišta i radionicama koje smo imali s potencijlanim korisnikom. Popis zakona i zakonskih propisa vezano za predmet interesa ugovora o </t>
    </r>
    <r>
      <rPr>
        <sz val="10"/>
        <color indexed="10"/>
        <rFont val="Calibri"/>
        <family val="2"/>
      </rPr>
      <t>xxxx</t>
    </r>
    <r>
      <rPr>
        <sz val="10"/>
        <color indexed="8"/>
        <rFont val="Calibri"/>
        <family val="2"/>
      </rPr>
      <t xml:space="preserve"> kao i popis tematskih </t>
    </r>
    <r>
      <rPr>
        <sz val="10"/>
        <color indexed="10"/>
        <rFont val="Calibri"/>
        <family val="2"/>
      </rPr>
      <t>xxxx</t>
    </r>
    <r>
      <rPr>
        <sz val="10"/>
        <color indexed="8"/>
        <rFont val="Calibri"/>
        <family val="2"/>
      </rPr>
      <t xml:space="preserve"> modula smo predali tehnološkom stručnjaku za nadzor. Zaključili smo da je obavezna mogućnost prilaganje dokumentacije u svim najkorištenijim formatima. Dogovoreno je da fokus aplikacije bude na </t>
    </r>
    <r>
      <rPr>
        <sz val="10"/>
        <color indexed="10"/>
        <rFont val="Calibri"/>
        <family val="2"/>
      </rPr>
      <t>xxxx</t>
    </r>
    <r>
      <rPr>
        <sz val="10"/>
        <color indexed="8"/>
        <rFont val="Calibri"/>
        <family val="2"/>
      </rPr>
      <t xml:space="preserve"> prikazu vremenskog toka trajanja projekta.
</t>
    </r>
  </si>
  <si>
    <r>
      <t xml:space="preserve">Provedeno u skladu s projektnim planom. Planirano istraživanje je provedeno, a popis zakona, propisa i potrebnih </t>
    </r>
    <r>
      <rPr>
        <b/>
        <sz val="10"/>
        <color indexed="10"/>
        <rFont val="Calibri"/>
        <family val="2"/>
      </rPr>
      <t>xxxx</t>
    </r>
    <r>
      <rPr>
        <b/>
        <sz val="10"/>
        <color indexed="8"/>
        <rFont val="Calibri"/>
        <family val="2"/>
      </rPr>
      <t xml:space="preserve"> modula je izrađen.
</t>
    </r>
  </si>
  <si>
    <t>xxxxx</t>
  </si>
  <si>
    <r>
      <t xml:space="preserve">Primjer: U srpnju još nismo zaposlili planiranog zaposlenika pa je kolega </t>
    </r>
    <r>
      <rPr>
        <sz val="11"/>
        <color indexed="10"/>
        <rFont val="Calibri"/>
        <family val="2"/>
      </rPr>
      <t>xxxx</t>
    </r>
    <r>
      <rPr>
        <sz val="11"/>
        <color theme="1"/>
        <rFont val="Calibri"/>
        <family val="2"/>
      </rPr>
      <t xml:space="preserve"> radio 60% umjesto planiranih 30%. </t>
    </r>
  </si>
  <si>
    <r>
      <t xml:space="preserve">Primjer: Sastanci su se održavali u razvojnom centru u </t>
    </r>
    <r>
      <rPr>
        <sz val="11"/>
        <color indexed="10"/>
        <rFont val="Calibri"/>
        <family val="2"/>
      </rPr>
      <t>xxxxx</t>
    </r>
    <r>
      <rPr>
        <sz val="11"/>
        <color theme="1"/>
        <rFont val="Calibri"/>
        <family val="2"/>
      </rPr>
      <t xml:space="preserve"> (imamo dvije lokacije). Partneri su došli na našu lokaciju. Troškovi se isplaćuju u gotovini iz blagajne tvrtke.</t>
    </r>
  </si>
  <si>
    <t>Primjer: premašen je budžet za 2.000 kuna radi povećanja cijene od ponude iz projektne prijave.</t>
  </si>
  <si>
    <t>20.03.2019.</t>
  </si>
  <si>
    <t>01.03.2019.</t>
  </si>
  <si>
    <t>31.03.2022.</t>
  </si>
  <si>
    <r>
      <t xml:space="preserve">Obzirom da je u ovoj fazi odrađeno planiranje informacijske arhitekture i priprema infrastrukturne okoline, kolega </t>
    </r>
    <r>
      <rPr>
        <sz val="11"/>
        <color indexed="10"/>
        <rFont val="Calibri"/>
        <family val="2"/>
      </rPr>
      <t>xxxx</t>
    </r>
    <r>
      <rPr>
        <sz val="11"/>
        <color theme="1"/>
        <rFont val="Calibri"/>
        <family val="2"/>
      </rPr>
      <t xml:space="preserve"> je imao nešto povećan angažman.</t>
    </r>
  </si>
  <si>
    <t>polugodište</t>
  </si>
  <si>
    <t>Planirano za polugodište projekta ukupno</t>
  </si>
  <si>
    <t>Iskorišteno vlastitih sredstava u polugodištu (kn)</t>
  </si>
  <si>
    <t>Planirano vlastitih sredstava za polugodište (kn)</t>
  </si>
  <si>
    <t>OVE FORMULE JE POTREBNO PRILAGODITI ZA KASNIJA POLUGODIŠTA (P2 I DO KRAJA PROJEKTA)</t>
  </si>
  <si>
    <t>Adresa, županija</t>
  </si>
  <si>
    <t>Trajanje projekta (kontrolnih perioda)</t>
  </si>
  <si>
    <t>Početak projekta</t>
  </si>
  <si>
    <t>Datum ugovora</t>
  </si>
  <si>
    <t>ZA SVA SLJEDEĆA POLUGODIŠTA DUŽNI STE UNIJETI FORMULE PO ISTOJ LOGICI</t>
  </si>
  <si>
    <t>P. projekta</t>
  </si>
  <si>
    <r>
      <rPr>
        <b/>
        <sz val="11"/>
        <color indexed="10"/>
        <rFont val="Arial"/>
        <family val="2"/>
      </rPr>
      <t>dd.mm.20yy. godine do dd.mm.20yy.</t>
    </r>
    <r>
      <rPr>
        <b/>
        <sz val="11"/>
        <color indexed="8"/>
        <rFont val="Arial"/>
        <family val="2"/>
      </rPr>
      <t xml:space="preserve"> - Projektni </t>
    </r>
    <r>
      <rPr>
        <b/>
        <sz val="11"/>
        <color indexed="10"/>
        <rFont val="Arial"/>
        <family val="2"/>
      </rPr>
      <t>P1</t>
    </r>
  </si>
  <si>
    <t>10.2020.</t>
  </si>
  <si>
    <t>11.2020.</t>
  </si>
  <si>
    <t>12.2020.</t>
  </si>
  <si>
    <t>01.2021.</t>
  </si>
  <si>
    <t>02.2021.</t>
  </si>
  <si>
    <t>03.2021.</t>
  </si>
  <si>
    <t>Račun br.0012312 "Fenix" 01.03.2020.</t>
  </si>
  <si>
    <t>Račun br.45 Komerc       03.03.2020.</t>
  </si>
  <si>
    <t>Račun br. 10001 "Izbor"   04.03.2020.</t>
  </si>
  <si>
    <t>Ugovor 11 od 22.02.2020. s Papircom</t>
  </si>
  <si>
    <r>
      <rPr>
        <b/>
        <sz val="14"/>
        <color indexed="8"/>
        <rFont val="Calibri"/>
        <family val="2"/>
      </rPr>
      <t>Upute:</t>
    </r>
    <r>
      <rPr>
        <sz val="11"/>
        <color theme="1"/>
        <rFont val="Calibri"/>
        <family val="2"/>
      </rPr>
      <t xml:space="preserve"> Potrebno je priložiti skenirane račune koji su navedeni u tablici, s izvodima na kojima se vide plaćanja po računima (na izvodima naznačite koje plaćanje se odnosi na račun). Za račune koji su izraženi u ostalim valutama, potrebno je priložiti izvadak uplate sa valutom u kn.  </t>
    </r>
    <r>
      <rPr>
        <b/>
        <sz val="11"/>
        <color indexed="8"/>
        <rFont val="Calibri"/>
        <family val="2"/>
      </rPr>
      <t>U STUPCU (D) SE UPISUJE IZNOS RAČUNA KOJI SE ODNOSI NA PROJEKT!</t>
    </r>
  </si>
  <si>
    <r>
      <t xml:space="preserve">Primjer: Planirani trošak za licencu smo prebacili za drugo polugodište jer razvoj vezan uz nabavku </t>
    </r>
    <r>
      <rPr>
        <sz val="11"/>
        <color indexed="10"/>
        <rFont val="Calibri"/>
        <family val="2"/>
      </rPr>
      <t>xxxx</t>
    </r>
    <r>
      <rPr>
        <sz val="11"/>
        <color theme="1"/>
        <rFont val="Calibri"/>
        <family val="2"/>
      </rPr>
      <t xml:space="preserve"> licence još nije počeo, a licenca ima i održavanje pa nam je u interesu kupiti ju u kasnijoj fazi.
Međutim, ukupan budžet je u planiranim okvirima jer je u prvom polugodištu bio značajniji angažman konzultanstke tvrtke </t>
    </r>
    <r>
      <rPr>
        <sz val="11"/>
        <color indexed="10"/>
        <rFont val="Calibri"/>
        <family val="2"/>
      </rPr>
      <t>xxxxx</t>
    </r>
    <r>
      <rPr>
        <sz val="11"/>
        <color theme="1"/>
        <rFont val="Calibri"/>
        <family val="2"/>
      </rPr>
      <t xml:space="preserve"> d.o.o. Napminjemo da će ukupan trošak namijenjen za konzultanstke usluge ostati u planiranim okvirima - ovdje se samo radi o preraspodjeli unutar dva polugodišta. Nešto je veći udio potrošnog materijala, kojeg ćemo iskoristiti u drugom polugodištu. Ukupni budžet će biti u planiranim okvirima.</t>
    </r>
  </si>
  <si>
    <t>Ugovor o djelu br. 003         02.03.2020.</t>
  </si>
  <si>
    <t>Ugovor br.001 "Svezna"     12.03.2020.</t>
  </si>
  <si>
    <t>…..</t>
  </si>
  <si>
    <t>Račun br. 12345  tvrtka d.o.o.  08.03.2018.</t>
  </si>
  <si>
    <t>registracija patenta</t>
  </si>
  <si>
    <r>
      <t>OPIS PROVEDBE I REZULTATA PROJEKTA U POLUGODIŠTU P</t>
    </r>
    <r>
      <rPr>
        <b/>
        <sz val="14"/>
        <color indexed="10"/>
        <rFont val="Calibri"/>
        <family val="2"/>
      </rPr>
      <t>X (umjesto X upisati broj polugodišta)</t>
    </r>
  </si>
  <si>
    <t>Aktivnost radnog paketa WP2 hrvatskog partnera, koja je usmjerena na očekivani ishod #0 sukladno važećem projektnom planu i proračunu započela je tijekom P1 i dovršena je tijekom P2. 
Tijekom P2 obavljene su pripreme u vidu planiranih aktivnosti koja se odnosi na postupak podugovaranja i predujmljivanja izrade senzorskog simulatora, a koja je obavljena tijekom P3. Projektnim je planom za P3 stoga predviđeno obavljanje sljedeće tri podaktivnosti WP2 paketa</t>
  </si>
  <si>
    <t>Je li Korisnik namjenski utrošio sredstava u promatranom polugodištu? Mogući odgovori: U potpunosti, Djelomično (komentar), Ne (komentar)</t>
  </si>
  <si>
    <t>Jesu li provedene planirane projektne aktivnosti u promatranom polugodištu? Mogući odgovori: U potpunosti, Djelomično(komentar), Ne (komentar)</t>
  </si>
  <si>
    <t>Smatrate li da je provedba projekta u promatranom polugodištu bila uspješna? Mogući odgovori: U potpunosti, Djelomično(komentar), Ne (komentar)</t>
  </si>
  <si>
    <r>
      <t>Četiri aktivnosti predviđene u P</t>
    </r>
    <r>
      <rPr>
        <b/>
        <sz val="11"/>
        <color indexed="10"/>
        <rFont val="Calibri"/>
        <family val="2"/>
      </rPr>
      <t>X</t>
    </r>
    <r>
      <rPr>
        <b/>
        <sz val="11"/>
        <color indexed="8"/>
        <rFont val="Calibri"/>
        <family val="2"/>
      </rPr>
      <t xml:space="preserve"> su obavljene u potpunosti.
Sredstva su utrošena planski, većinom za bruto plaće članova tima i usluge savjetovanja na projektu te podugovaranje izrade </t>
    </r>
    <r>
      <rPr>
        <b/>
        <sz val="11"/>
        <color indexed="10"/>
        <rFont val="Calibri"/>
        <family val="2"/>
      </rPr>
      <t>xxxxx.</t>
    </r>
    <r>
      <rPr>
        <b/>
        <sz val="11"/>
        <color indexed="8"/>
        <rFont val="Calibri"/>
        <family val="2"/>
      </rPr>
      <t xml:space="preserve"> Parametri proračuna su zadovoljavajući u svojim sastavnicama, te je ukupno do sada utrošeno </t>
    </r>
    <r>
      <rPr>
        <b/>
        <sz val="11"/>
        <color indexed="10"/>
        <rFont val="Calibri"/>
        <family val="2"/>
      </rPr>
      <t>manje/više</t>
    </r>
    <r>
      <rPr>
        <b/>
        <sz val="11"/>
        <color indexed="8"/>
        <rFont val="Calibri"/>
        <family val="2"/>
      </rPr>
      <t xml:space="preserve">  sredstava nego je predviđeno za P</t>
    </r>
    <r>
      <rPr>
        <b/>
        <sz val="11"/>
        <color indexed="10"/>
        <rFont val="Calibri"/>
        <family val="2"/>
      </rPr>
      <t>X.</t>
    </r>
    <r>
      <rPr>
        <b/>
        <sz val="11"/>
        <color indexed="8"/>
        <rFont val="Calibri"/>
        <family val="2"/>
      </rPr>
      <t xml:space="preserve">
Podaktivnosti PA #1, #2 i #3 su dovršene tijekom P</t>
    </r>
    <r>
      <rPr>
        <b/>
        <sz val="11"/>
        <color indexed="10"/>
        <rFont val="Calibri"/>
        <family val="2"/>
      </rPr>
      <t>X</t>
    </r>
    <r>
      <rPr>
        <b/>
        <sz val="11"/>
        <color indexed="8"/>
        <rFont val="Calibri"/>
        <family val="2"/>
      </rPr>
      <t xml:space="preserve"> uz očekivane i opisane/dokumentirane izvještajne ishode.
Ovime su stečeni preduvjeti da se HAMAG-BICRO-u predloži razmotriti pozitivno mišljenje o provedbi projekta u P</t>
    </r>
    <r>
      <rPr>
        <b/>
        <sz val="11"/>
        <color indexed="10"/>
        <rFont val="Calibri"/>
        <family val="2"/>
      </rPr>
      <t xml:space="preserve">X </t>
    </r>
    <r>
      <rPr>
        <b/>
        <sz val="11"/>
        <color indexed="8"/>
        <rFont val="Calibri"/>
        <family val="2"/>
      </rPr>
      <t xml:space="preserve">te odobriti sljedeću ratu isplate Korisniku, kako bi se osigurao kontinuitet provedbe projekta.
</t>
    </r>
  </si>
  <si>
    <r>
      <t xml:space="preserve">Sastanaka u ovom polugodištu nismo imali, sva komunikacija je bila na dnevnoj osnovi putem telefonskih i Skype razgovora. Putem toga smo se i dalje upoznavali sa  nalazima trenutačnog stanja razvoja senzorskog dijela kod vodećeg partnera, koji je sada u fazi </t>
    </r>
    <r>
      <rPr>
        <sz val="10"/>
        <color indexed="10"/>
        <rFont val="Calibri"/>
        <family val="2"/>
      </rPr>
      <t>xxxxxx</t>
    </r>
    <r>
      <rPr>
        <sz val="10"/>
        <color indexed="8"/>
        <rFont val="Calibri"/>
        <family val="2"/>
      </rPr>
      <t xml:space="preserve"> . Tako smo vremenski uskladili dokumentaciju projekta sa stranim vodećim partnerom, razmotrili sve potencijalne probleme i dogovorili razvoj u djelu izgradnje simulatora senzora. 
Napravljen je i prvi dio programa s aplikacijom za praćenje i simulacije. </t>
    </r>
  </si>
  <si>
    <t>KOMENTAR TSN</t>
  </si>
  <si>
    <t>POPUNJAVA TSN</t>
  </si>
  <si>
    <t>ZAKLJUČAK TSN</t>
  </si>
  <si>
    <t>MIŠLJENJE TSN</t>
  </si>
  <si>
    <t xml:space="preserve">Eurostars  - Polugodišnji izvještaj projekta
za period od ……. do ……. 
Polugodište projekta : xP
Datum izrade: …………..                                                                                  </t>
  </si>
  <si>
    <t>Iskorišteno sredstava Eurostars (kn)</t>
  </si>
  <si>
    <t>Preostalo sredstava Eurostars (kn)</t>
  </si>
  <si>
    <t>Planirano za polugodište projekta iz Eurostars</t>
  </si>
  <si>
    <t>Sredstva Eurostars (kn) (50%)</t>
  </si>
  <si>
    <t>D. TROŠAK  Eurostars</t>
  </si>
  <si>
    <t>E. UDIO Eurostars U TROŠKU
(D:B)*100 (%)</t>
  </si>
  <si>
    <t xml:space="preserve">F. PLANIRANO Eurostars </t>
  </si>
  <si>
    <t>G. Eurostars RAZLIKA (F - D)</t>
  </si>
  <si>
    <t>U TABLICU ZA PX SU UNESENE FORMULE KOJE SAME PREUZIMAJU UKUPAN IZNOS PO TROŠKU KORISNIKA I TROŠKU Eurostars IZ OSTALIH SHEETOVA</t>
  </si>
  <si>
    <t>Eurostars</t>
  </si>
  <si>
    <t>Planirano bruto II plaće za period Eurostars</t>
  </si>
  <si>
    <t>TROŠAK Eurostars</t>
  </si>
  <si>
    <r>
      <t xml:space="preserve"> Navedite provedbene aktivnosti prema </t>
    </r>
    <r>
      <rPr>
        <b/>
        <i/>
        <sz val="13"/>
        <color indexed="8"/>
        <rFont val="Calibri"/>
        <family val="2"/>
      </rPr>
      <t>Projektnom planu</t>
    </r>
    <r>
      <rPr>
        <b/>
        <sz val="13"/>
        <color indexed="8"/>
        <rFont val="Calibri"/>
        <family val="2"/>
      </rPr>
      <t xml:space="preserve"> iz Vašeg poslovnog plana Eurostars za P</t>
    </r>
    <r>
      <rPr>
        <b/>
        <sz val="13"/>
        <color indexed="10"/>
        <rFont val="Calibri"/>
        <family val="2"/>
      </rPr>
      <t xml:space="preserve">X </t>
    </r>
    <r>
      <rPr>
        <b/>
        <sz val="13"/>
        <color indexed="8"/>
        <rFont val="Calibri"/>
        <family val="2"/>
      </rPr>
      <t xml:space="preserve">i rezultate </t>
    </r>
  </si>
  <si>
    <t>DODATNI KOMENTARI KORISNIKA PROGRAMA Eurostars</t>
  </si>
  <si>
    <r>
      <rPr>
        <b/>
        <sz val="10"/>
        <color indexed="10"/>
        <rFont val="Arial"/>
        <family val="2"/>
      </rPr>
      <t>X</t>
    </r>
    <r>
      <rPr>
        <b/>
        <sz val="10"/>
        <rFont val="Arial"/>
        <family val="2"/>
      </rPr>
      <t xml:space="preserve"> P UDIO Eurostars = MAKSIMALNO </t>
    </r>
    <r>
      <rPr>
        <b/>
        <sz val="10"/>
        <color indexed="10"/>
        <rFont val="Arial"/>
        <family val="2"/>
      </rPr>
      <t>50/60%*</t>
    </r>
  </si>
  <si>
    <t>8.</t>
  </si>
  <si>
    <t>Indirektni troškovi(max. 15%)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</si>
</sst>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_-* #,##0\ _k_n_-;\-* #,##0\ _k_n_-;_-* &quot;-&quot;\ _k_n_-;_-@_-"/>
    <numFmt numFmtId="171" formatCode="_-* #,##0.00\ _k_n_-;\-* #,##0.00\ _k_n_-;_-* &quot;-&quot;??\ _k_n_-;_-@_-"/>
    <numFmt numFmtId="172" formatCode="#,##0.00_ ;[Red]\-#,##0.00\ "/>
    <numFmt numFmtId="173" formatCode="0.00_ ;[Red]\-0.00\ "/>
    <numFmt numFmtId="174" formatCode="#,##0_ ;[Red]\-#,##0\ "/>
    <numFmt numFmtId="175" formatCode="0.0%"/>
  </numFmts>
  <fonts count="8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3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i/>
      <sz val="13"/>
      <color indexed="8"/>
      <name val="Calibri"/>
      <family val="2"/>
    </font>
    <font>
      <b/>
      <sz val="10"/>
      <color indexed="10"/>
      <name val="Arial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b/>
      <sz val="10"/>
      <color indexed="8"/>
      <name val="Calibri"/>
      <family val="2"/>
    </font>
    <font>
      <b/>
      <sz val="14"/>
      <color indexed="10"/>
      <name val="Calibri"/>
      <family val="2"/>
    </font>
    <font>
      <b/>
      <sz val="11"/>
      <color indexed="10"/>
      <name val="Calibri"/>
      <family val="2"/>
    </font>
    <font>
      <sz val="10"/>
      <color indexed="10"/>
      <name val="Calibri"/>
      <family val="2"/>
    </font>
    <font>
      <b/>
      <sz val="11"/>
      <color indexed="10"/>
      <name val="Arial"/>
      <family val="2"/>
    </font>
    <font>
      <b/>
      <sz val="10"/>
      <color indexed="10"/>
      <name val="Calibri"/>
      <family val="2"/>
    </font>
    <font>
      <b/>
      <sz val="13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8"/>
      <name val="Arial"/>
      <family val="2"/>
    </font>
    <font>
      <b/>
      <i/>
      <sz val="11"/>
      <color indexed="8"/>
      <name val="Arial"/>
      <family val="2"/>
    </font>
    <font>
      <b/>
      <sz val="11"/>
      <name val="Calibri"/>
      <family val="2"/>
    </font>
    <font>
      <b/>
      <sz val="12"/>
      <color indexed="10"/>
      <name val="Calibri"/>
      <family val="2"/>
    </font>
    <font>
      <b/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1"/>
      <color indexed="30"/>
      <name val="Arial"/>
      <family val="2"/>
    </font>
    <font>
      <b/>
      <sz val="11"/>
      <color indexed="17"/>
      <name val="Arial"/>
      <family val="2"/>
    </font>
    <font>
      <b/>
      <sz val="10"/>
      <color indexed="17"/>
      <name val="Arial"/>
      <family val="2"/>
    </font>
    <font>
      <b/>
      <sz val="10"/>
      <color indexed="3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sz val="14"/>
      <color theme="1"/>
      <name val="Calibri"/>
      <family val="2"/>
    </font>
    <font>
      <b/>
      <sz val="12"/>
      <color rgb="FFFF0000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2"/>
      <color theme="1"/>
      <name val="Times New Roman"/>
      <family val="1"/>
    </font>
    <font>
      <b/>
      <sz val="14"/>
      <color rgb="FFFF0000"/>
      <name val="Calibri"/>
      <family val="2"/>
    </font>
    <font>
      <b/>
      <sz val="11"/>
      <color rgb="FF0070C0"/>
      <name val="Arial"/>
      <family val="2"/>
    </font>
    <font>
      <b/>
      <sz val="11"/>
      <color rgb="FF00B050"/>
      <name val="Arial"/>
      <family val="2"/>
    </font>
    <font>
      <b/>
      <sz val="11"/>
      <color rgb="FFFF0000"/>
      <name val="Calibri"/>
      <family val="2"/>
    </font>
    <font>
      <b/>
      <sz val="10"/>
      <color rgb="FF00B050"/>
      <name val="Arial"/>
      <family val="2"/>
    </font>
    <font>
      <b/>
      <sz val="10"/>
      <color rgb="FF0070C0"/>
      <name val="Arial"/>
      <family val="2"/>
    </font>
    <font>
      <sz val="10"/>
      <color rgb="FFFF0000"/>
      <name val="Calibri"/>
      <family val="2"/>
    </font>
    <font>
      <b/>
      <sz val="13"/>
      <color theme="1"/>
      <name val="Calibri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/>
      <right style="thin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thick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/>
      <right style="thin"/>
      <top/>
      <bottom/>
    </border>
    <border>
      <left style="medium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325">
    <xf numFmtId="0" fontId="0" fillId="0" borderId="0" xfId="0" applyFont="1" applyAlignment="1">
      <alignment/>
    </xf>
    <xf numFmtId="173" fontId="0" fillId="0" borderId="0" xfId="0" applyNumberFormat="1" applyAlignment="1">
      <alignment/>
    </xf>
    <xf numFmtId="0" fontId="0" fillId="0" borderId="0" xfId="0" applyBorder="1" applyAlignment="1">
      <alignment/>
    </xf>
    <xf numFmtId="0" fontId="2" fillId="31" borderId="10" xfId="54" applyFont="1" applyBorder="1" applyAlignment="1">
      <alignment horizontal="center" wrapText="1"/>
    </xf>
    <xf numFmtId="0" fontId="64" fillId="33" borderId="11" xfId="0" applyFont="1" applyFill="1" applyBorder="1" applyAlignment="1">
      <alignment horizontal="center" vertical="center" wrapText="1"/>
    </xf>
    <xf numFmtId="3" fontId="3" fillId="31" borderId="10" xfId="54" applyNumberFormat="1" applyFont="1" applyBorder="1" applyAlignment="1">
      <alignment horizontal="center"/>
    </xf>
    <xf numFmtId="44" fontId="65" fillId="0" borderId="10" xfId="0" applyNumberFormat="1" applyFont="1" applyBorder="1" applyAlignment="1">
      <alignment vertical="center"/>
    </xf>
    <xf numFmtId="9" fontId="65" fillId="0" borderId="10" xfId="0" applyNumberFormat="1" applyFont="1" applyBorder="1" applyAlignment="1">
      <alignment horizontal="center" vertical="center"/>
    </xf>
    <xf numFmtId="44" fontId="65" fillId="0" borderId="10" xfId="0" applyNumberFormat="1" applyFont="1" applyBorder="1" applyAlignment="1">
      <alignment horizontal="right"/>
    </xf>
    <xf numFmtId="44" fontId="65" fillId="0" borderId="10" xfId="0" applyNumberFormat="1" applyFont="1" applyBorder="1" applyAlignment="1">
      <alignment/>
    </xf>
    <xf numFmtId="44" fontId="65" fillId="0" borderId="12" xfId="0" applyNumberFormat="1" applyFont="1" applyBorder="1" applyAlignment="1">
      <alignment/>
    </xf>
    <xf numFmtId="44" fontId="65" fillId="0" borderId="10" xfId="0" applyNumberFormat="1" applyFont="1" applyBorder="1" applyAlignment="1">
      <alignment/>
    </xf>
    <xf numFmtId="44" fontId="0" fillId="0" borderId="0" xfId="0" applyNumberFormat="1" applyFont="1" applyBorder="1" applyAlignment="1">
      <alignment horizontal="right"/>
    </xf>
    <xf numFmtId="171" fontId="0" fillId="0" borderId="0" xfId="0" applyNumberFormat="1" applyBorder="1" applyAlignment="1">
      <alignment/>
    </xf>
    <xf numFmtId="171" fontId="0" fillId="0" borderId="0" xfId="0" applyNumberFormat="1" applyFont="1" applyBorder="1" applyAlignment="1">
      <alignment horizontal="right"/>
    </xf>
    <xf numFmtId="44" fontId="0" fillId="0" borderId="0" xfId="0" applyNumberFormat="1" applyBorder="1" applyAlignment="1">
      <alignment/>
    </xf>
    <xf numFmtId="0" fontId="64" fillId="0" borderId="10" xfId="0" applyFont="1" applyBorder="1" applyAlignment="1">
      <alignment/>
    </xf>
    <xf numFmtId="0" fontId="65" fillId="0" borderId="11" xfId="0" applyFont="1" applyBorder="1" applyAlignment="1">
      <alignment/>
    </xf>
    <xf numFmtId="44" fontId="65" fillId="0" borderId="13" xfId="0" applyNumberFormat="1" applyFont="1" applyBorder="1" applyAlignment="1">
      <alignment horizontal="right" vertical="center"/>
    </xf>
    <xf numFmtId="9" fontId="65" fillId="0" borderId="11" xfId="0" applyNumberFormat="1" applyFont="1" applyBorder="1" applyAlignment="1">
      <alignment horizontal="center" vertical="center"/>
    </xf>
    <xf numFmtId="44" fontId="65" fillId="0" borderId="13" xfId="0" applyNumberFormat="1" applyFont="1" applyBorder="1" applyAlignment="1">
      <alignment horizontal="right"/>
    </xf>
    <xf numFmtId="44" fontId="65" fillId="0" borderId="11" xfId="0" applyNumberFormat="1" applyFont="1" applyBorder="1" applyAlignment="1">
      <alignment horizontal="right"/>
    </xf>
    <xf numFmtId="0" fontId="65" fillId="0" borderId="14" xfId="0" applyFont="1" applyBorder="1" applyAlignment="1">
      <alignment/>
    </xf>
    <xf numFmtId="44" fontId="65" fillId="0" borderId="0" xfId="0" applyNumberFormat="1" applyFont="1" applyBorder="1" applyAlignment="1">
      <alignment horizontal="right" vertical="center"/>
    </xf>
    <xf numFmtId="9" fontId="65" fillId="0" borderId="14" xfId="0" applyNumberFormat="1" applyFont="1" applyBorder="1" applyAlignment="1">
      <alignment horizontal="center" vertical="center"/>
    </xf>
    <xf numFmtId="44" fontId="65" fillId="0" borderId="0" xfId="0" applyNumberFormat="1" applyFont="1" applyBorder="1" applyAlignment="1">
      <alignment horizontal="right"/>
    </xf>
    <xf numFmtId="44" fontId="65" fillId="0" borderId="14" xfId="0" applyNumberFormat="1" applyFont="1" applyBorder="1" applyAlignment="1">
      <alignment horizontal="right"/>
    </xf>
    <xf numFmtId="44" fontId="65" fillId="0" borderId="15" xfId="0" applyNumberFormat="1" applyFont="1" applyBorder="1" applyAlignment="1">
      <alignment horizontal="right" vertical="center"/>
    </xf>
    <xf numFmtId="9" fontId="65" fillId="0" borderId="12" xfId="0" applyNumberFormat="1" applyFont="1" applyBorder="1" applyAlignment="1">
      <alignment horizontal="center" vertical="center"/>
    </xf>
    <xf numFmtId="44" fontId="65" fillId="0" borderId="15" xfId="0" applyNumberFormat="1" applyFont="1" applyBorder="1" applyAlignment="1">
      <alignment horizontal="right"/>
    </xf>
    <xf numFmtId="44" fontId="65" fillId="0" borderId="12" xfId="0" applyNumberFormat="1" applyFont="1" applyBorder="1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72" fontId="0" fillId="0" borderId="17" xfId="0" applyNumberFormat="1" applyBorder="1" applyAlignment="1">
      <alignment horizontal="center" vertical="center" wrapText="1"/>
    </xf>
    <xf numFmtId="172" fontId="0" fillId="0" borderId="18" xfId="0" applyNumberForma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horizontal="left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9" xfId="0" applyBorder="1" applyAlignment="1">
      <alignment horizontal="left" vertical="center" wrapText="1"/>
    </xf>
    <xf numFmtId="172" fontId="0" fillId="0" borderId="16" xfId="0" applyNumberFormat="1" applyBorder="1" applyAlignment="1">
      <alignment horizontal="center" vertical="center" wrapText="1"/>
    </xf>
    <xf numFmtId="44" fontId="66" fillId="34" borderId="12" xfId="0" applyNumberFormat="1" applyFont="1" applyFill="1" applyBorder="1" applyAlignment="1">
      <alignment/>
    </xf>
    <xf numFmtId="44" fontId="66" fillId="34" borderId="12" xfId="0" applyNumberFormat="1" applyFont="1" applyFill="1" applyBorder="1" applyAlignment="1">
      <alignment horizontal="right"/>
    </xf>
    <xf numFmtId="44" fontId="64" fillId="0" borderId="10" xfId="0" applyNumberFormat="1" applyFont="1" applyBorder="1" applyAlignment="1">
      <alignment/>
    </xf>
    <xf numFmtId="9" fontId="64" fillId="0" borderId="10" xfId="0" applyNumberFormat="1" applyFont="1" applyBorder="1" applyAlignment="1">
      <alignment horizontal="center" vertical="center"/>
    </xf>
    <xf numFmtId="44" fontId="64" fillId="0" borderId="10" xfId="0" applyNumberFormat="1" applyFont="1" applyBorder="1" applyAlignment="1">
      <alignment horizontal="right"/>
    </xf>
    <xf numFmtId="0" fontId="62" fillId="0" borderId="0" xfId="0" applyFont="1" applyAlignment="1">
      <alignment/>
    </xf>
    <xf numFmtId="44" fontId="64" fillId="0" borderId="10" xfId="0" applyNumberFormat="1" applyFont="1" applyBorder="1" applyAlignment="1">
      <alignment/>
    </xf>
    <xf numFmtId="9" fontId="64" fillId="0" borderId="10" xfId="0" applyNumberFormat="1" applyFont="1" applyBorder="1" applyAlignment="1">
      <alignment horizontal="center" vertical="center"/>
    </xf>
    <xf numFmtId="44" fontId="64" fillId="0" borderId="10" xfId="0" applyNumberFormat="1" applyFont="1" applyBorder="1" applyAlignment="1">
      <alignment horizontal="right"/>
    </xf>
    <xf numFmtId="0" fontId="62" fillId="0" borderId="0" xfId="0" applyFont="1" applyFill="1" applyBorder="1" applyAlignment="1">
      <alignment/>
    </xf>
    <xf numFmtId="0" fontId="64" fillId="0" borderId="10" xfId="0" applyFont="1" applyBorder="1" applyAlignment="1">
      <alignment/>
    </xf>
    <xf numFmtId="44" fontId="64" fillId="0" borderId="10" xfId="0" applyNumberFormat="1" applyFont="1" applyBorder="1" applyAlignment="1">
      <alignment/>
    </xf>
    <xf numFmtId="0" fontId="2" fillId="31" borderId="10" xfId="54" applyFont="1" applyBorder="1" applyAlignment="1">
      <alignment horizontal="center" vertical="center"/>
    </xf>
    <xf numFmtId="0" fontId="62" fillId="0" borderId="0" xfId="0" applyFont="1" applyBorder="1" applyAlignment="1">
      <alignment/>
    </xf>
    <xf numFmtId="44" fontId="62" fillId="0" borderId="0" xfId="0" applyNumberFormat="1" applyFont="1" applyBorder="1" applyAlignment="1">
      <alignment horizontal="right"/>
    </xf>
    <xf numFmtId="171" fontId="62" fillId="0" borderId="0" xfId="0" applyNumberFormat="1" applyFont="1" applyBorder="1" applyAlignment="1">
      <alignment/>
    </xf>
    <xf numFmtId="0" fontId="64" fillId="34" borderId="11" xfId="0" applyFont="1" applyFill="1" applyBorder="1" applyAlignment="1">
      <alignment horizontal="center" vertical="center" wrapText="1"/>
    </xf>
    <xf numFmtId="0" fontId="64" fillId="34" borderId="30" xfId="0" applyFont="1" applyFill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1" xfId="0" applyBorder="1" applyAlignment="1">
      <alignment horizontal="center" vertical="center" wrapText="1"/>
    </xf>
    <xf numFmtId="0" fontId="64" fillId="0" borderId="0" xfId="0" applyFont="1" applyBorder="1" applyAlignment="1">
      <alignment/>
    </xf>
    <xf numFmtId="0" fontId="6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62" fillId="0" borderId="31" xfId="0" applyFont="1" applyBorder="1" applyAlignment="1">
      <alignment/>
    </xf>
    <xf numFmtId="0" fontId="6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2" xfId="0" applyFont="1" applyBorder="1" applyAlignment="1">
      <alignment/>
    </xf>
    <xf numFmtId="0" fontId="40" fillId="0" borderId="0" xfId="0" applyFont="1" applyBorder="1" applyAlignment="1">
      <alignment/>
    </xf>
    <xf numFmtId="0" fontId="64" fillId="34" borderId="33" xfId="0" applyFont="1" applyFill="1" applyBorder="1" applyAlignment="1">
      <alignment horizontal="center" vertical="center" wrapText="1"/>
    </xf>
    <xf numFmtId="0" fontId="65" fillId="34" borderId="33" xfId="0" applyFont="1" applyFill="1" applyBorder="1" applyAlignment="1">
      <alignment horizontal="center" vertical="center"/>
    </xf>
    <xf numFmtId="0" fontId="65" fillId="34" borderId="31" xfId="0" applyFont="1" applyFill="1" applyBorder="1" applyAlignment="1">
      <alignment horizontal="center" vertical="center"/>
    </xf>
    <xf numFmtId="0" fontId="65" fillId="34" borderId="19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 wrapText="1"/>
    </xf>
    <xf numFmtId="0" fontId="62" fillId="0" borderId="32" xfId="0" applyFont="1" applyBorder="1" applyAlignment="1">
      <alignment/>
    </xf>
    <xf numFmtId="0" fontId="66" fillId="34" borderId="34" xfId="0" applyFont="1" applyFill="1" applyBorder="1" applyAlignment="1">
      <alignment horizontal="center"/>
    </xf>
    <xf numFmtId="0" fontId="67" fillId="0" borderId="0" xfId="0" applyFont="1" applyBorder="1" applyAlignment="1">
      <alignment horizontal="center" vertical="center" wrapText="1"/>
    </xf>
    <xf numFmtId="0" fontId="68" fillId="0" borderId="32" xfId="0" applyFont="1" applyBorder="1" applyAlignment="1">
      <alignment vertical="center" wrapText="1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64" fillId="0" borderId="0" xfId="0" applyFont="1" applyBorder="1" applyAlignment="1">
      <alignment horizontal="center"/>
    </xf>
    <xf numFmtId="0" fontId="62" fillId="0" borderId="38" xfId="0" applyFont="1" applyBorder="1" applyAlignment="1">
      <alignment horizontal="center" vertical="center" wrapText="1"/>
    </xf>
    <xf numFmtId="1" fontId="0" fillId="0" borderId="39" xfId="0" applyNumberFormat="1" applyBorder="1" applyAlignment="1">
      <alignment horizontal="center" vertical="center" wrapText="1"/>
    </xf>
    <xf numFmtId="1" fontId="0" fillId="0" borderId="26" xfId="0" applyNumberFormat="1" applyBorder="1" applyAlignment="1">
      <alignment horizontal="center" vertical="center" wrapText="1"/>
    </xf>
    <xf numFmtId="1" fontId="0" fillId="0" borderId="27" xfId="0" applyNumberFormat="1" applyBorder="1" applyAlignment="1">
      <alignment horizontal="center" vertical="center" wrapText="1"/>
    </xf>
    <xf numFmtId="1" fontId="0" fillId="0" borderId="25" xfId="0" applyNumberFormat="1" applyBorder="1" applyAlignment="1">
      <alignment horizontal="center" vertical="center" wrapText="1"/>
    </xf>
    <xf numFmtId="1" fontId="0" fillId="0" borderId="38" xfId="0" applyNumberFormat="1" applyBorder="1" applyAlignment="1">
      <alignment horizontal="center" vertical="center" wrapText="1"/>
    </xf>
    <xf numFmtId="0" fontId="62" fillId="0" borderId="40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172" fontId="0" fillId="0" borderId="39" xfId="0" applyNumberFormat="1" applyBorder="1" applyAlignment="1">
      <alignment horizontal="center" vertical="center" wrapText="1"/>
    </xf>
    <xf numFmtId="172" fontId="0" fillId="0" borderId="26" xfId="0" applyNumberFormat="1" applyBorder="1" applyAlignment="1">
      <alignment horizontal="center" vertical="center" wrapText="1"/>
    </xf>
    <xf numFmtId="172" fontId="0" fillId="0" borderId="42" xfId="0" applyNumberFormat="1" applyBorder="1" applyAlignment="1">
      <alignment horizontal="center" vertical="center" wrapText="1"/>
    </xf>
    <xf numFmtId="172" fontId="0" fillId="0" borderId="38" xfId="0" applyNumberFormat="1" applyBorder="1" applyAlignment="1">
      <alignment horizontal="center" vertical="center" wrapText="1"/>
    </xf>
    <xf numFmtId="172" fontId="0" fillId="0" borderId="15" xfId="0" applyNumberFormat="1" applyBorder="1" applyAlignment="1">
      <alignment horizontal="center" vertical="center" wrapText="1"/>
    </xf>
    <xf numFmtId="172" fontId="0" fillId="0" borderId="41" xfId="0" applyNumberFormat="1" applyBorder="1" applyAlignment="1">
      <alignment horizontal="center" vertical="center" wrapText="1"/>
    </xf>
    <xf numFmtId="172" fontId="0" fillId="0" borderId="40" xfId="0" applyNumberFormat="1" applyBorder="1" applyAlignment="1">
      <alignment horizontal="center" vertical="center" wrapText="1"/>
    </xf>
    <xf numFmtId="2" fontId="0" fillId="0" borderId="39" xfId="0" applyNumberFormat="1" applyBorder="1" applyAlignment="1">
      <alignment horizontal="left" vertical="center" wrapText="1"/>
    </xf>
    <xf numFmtId="2" fontId="0" fillId="0" borderId="26" xfId="0" applyNumberFormat="1" applyBorder="1" applyAlignment="1">
      <alignment horizontal="left" vertical="center" wrapText="1"/>
    </xf>
    <xf numFmtId="2" fontId="0" fillId="0" borderId="42" xfId="0" applyNumberFormat="1" applyBorder="1" applyAlignment="1">
      <alignment horizontal="left" vertical="center" wrapText="1"/>
    </xf>
    <xf numFmtId="2" fontId="0" fillId="0" borderId="38" xfId="0" applyNumberFormat="1" applyBorder="1" applyAlignment="1">
      <alignment horizontal="left" vertical="center" wrapText="1"/>
    </xf>
    <xf numFmtId="2" fontId="0" fillId="0" borderId="43" xfId="0" applyNumberFormat="1" applyBorder="1" applyAlignment="1">
      <alignment horizontal="left" vertical="center" wrapText="1"/>
    </xf>
    <xf numFmtId="2" fontId="0" fillId="0" borderId="44" xfId="0" applyNumberFormat="1" applyBorder="1" applyAlignment="1">
      <alignment horizontal="left" vertical="center" wrapText="1"/>
    </xf>
    <xf numFmtId="172" fontId="62" fillId="0" borderId="44" xfId="0" applyNumberFormat="1" applyFont="1" applyBorder="1" applyAlignment="1">
      <alignment horizontal="center" vertical="center" wrapText="1"/>
    </xf>
    <xf numFmtId="172" fontId="62" fillId="0" borderId="0" xfId="0" applyNumberFormat="1" applyFont="1" applyBorder="1" applyAlignment="1">
      <alignment horizontal="center" vertical="center" wrapText="1"/>
    </xf>
    <xf numFmtId="1" fontId="0" fillId="0" borderId="45" xfId="0" applyNumberFormat="1" applyBorder="1" applyAlignment="1">
      <alignment horizontal="center" vertical="center" wrapText="1"/>
    </xf>
    <xf numFmtId="1" fontId="0" fillId="0" borderId="20" xfId="0" applyNumberFormat="1" applyBorder="1" applyAlignment="1">
      <alignment horizontal="center" vertical="center" wrapText="1"/>
    </xf>
    <xf numFmtId="1" fontId="0" fillId="0" borderId="46" xfId="0" applyNumberForma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172" fontId="0" fillId="0" borderId="47" xfId="0" applyNumberFormat="1" applyBorder="1" applyAlignment="1">
      <alignment horizontal="center" vertical="center" wrapText="1"/>
    </xf>
    <xf numFmtId="172" fontId="0" fillId="0" borderId="48" xfId="0" applyNumberFormat="1" applyBorder="1" applyAlignment="1">
      <alignment horizontal="center" vertical="center" wrapText="1"/>
    </xf>
    <xf numFmtId="2" fontId="0" fillId="0" borderId="49" xfId="0" applyNumberFormat="1" applyBorder="1" applyAlignment="1">
      <alignment horizontal="left" vertical="center" wrapText="1"/>
    </xf>
    <xf numFmtId="2" fontId="0" fillId="0" borderId="50" xfId="0" applyNumberFormat="1" applyBorder="1" applyAlignment="1">
      <alignment horizontal="left" vertical="center" wrapText="1"/>
    </xf>
    <xf numFmtId="2" fontId="0" fillId="0" borderId="51" xfId="0" applyNumberFormat="1" applyBorder="1" applyAlignment="1">
      <alignment horizontal="left" vertical="center" wrapText="1"/>
    </xf>
    <xf numFmtId="172" fontId="0" fillId="0" borderId="25" xfId="0" applyNumberFormat="1" applyBorder="1" applyAlignment="1">
      <alignment horizontal="center" vertical="center" wrapText="1"/>
    </xf>
    <xf numFmtId="172" fontId="0" fillId="0" borderId="27" xfId="0" applyNumberFormat="1" applyBorder="1" applyAlignment="1">
      <alignment horizontal="center" vertical="center" wrapText="1"/>
    </xf>
    <xf numFmtId="0" fontId="2" fillId="31" borderId="10" xfId="54" applyFont="1" applyBorder="1" applyAlignment="1">
      <alignment horizontal="center" vertical="center" wrapText="1"/>
    </xf>
    <xf numFmtId="0" fontId="2" fillId="31" borderId="38" xfId="54" applyFont="1" applyBorder="1" applyAlignment="1">
      <alignment horizontal="center" vertical="center" wrapText="1"/>
    </xf>
    <xf numFmtId="0" fontId="2" fillId="31" borderId="40" xfId="54" applyFont="1" applyBorder="1" applyAlignment="1">
      <alignment horizontal="center" vertical="center" wrapText="1"/>
    </xf>
    <xf numFmtId="0" fontId="0" fillId="0" borderId="15" xfId="0" applyBorder="1" applyAlignment="1">
      <alignment horizontal="left" vertical="center" wrapText="1"/>
    </xf>
    <xf numFmtId="172" fontId="62" fillId="0" borderId="38" xfId="0" applyNumberFormat="1" applyFont="1" applyBorder="1" applyAlignment="1">
      <alignment horizontal="center" vertical="center" wrapText="1"/>
    </xf>
    <xf numFmtId="172" fontId="62" fillId="0" borderId="40" xfId="0" applyNumberFormat="1" applyFont="1" applyBorder="1" applyAlignment="1">
      <alignment horizontal="center" vertical="center" wrapText="1"/>
    </xf>
    <xf numFmtId="2" fontId="0" fillId="0" borderId="27" xfId="0" applyNumberFormat="1" applyBorder="1" applyAlignment="1">
      <alignment horizontal="left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25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1" fontId="62" fillId="0" borderId="43" xfId="0" applyNumberFormat="1" applyFont="1" applyBorder="1" applyAlignment="1">
      <alignment horizontal="center" vertical="center" wrapText="1"/>
    </xf>
    <xf numFmtId="0" fontId="62" fillId="0" borderId="36" xfId="0" applyFont="1" applyBorder="1" applyAlignment="1">
      <alignment horizontal="center" vertical="center" wrapText="1"/>
    </xf>
    <xf numFmtId="172" fontId="62" fillId="0" borderId="43" xfId="0" applyNumberFormat="1" applyFont="1" applyBorder="1" applyAlignment="1">
      <alignment horizontal="center" vertical="center" wrapText="1"/>
    </xf>
    <xf numFmtId="172" fontId="62" fillId="0" borderId="36" xfId="0" applyNumberFormat="1" applyFont="1" applyBorder="1" applyAlignment="1">
      <alignment horizontal="center" vertical="center" wrapText="1"/>
    </xf>
    <xf numFmtId="2" fontId="0" fillId="0" borderId="25" xfId="0" applyNumberFormat="1" applyBorder="1" applyAlignment="1">
      <alignment horizontal="left" vertical="center" wrapText="1"/>
    </xf>
    <xf numFmtId="0" fontId="2" fillId="31" borderId="52" xfId="54" applyFont="1" applyBorder="1" applyAlignment="1">
      <alignment horizontal="center" vertical="center" wrapText="1"/>
    </xf>
    <xf numFmtId="0" fontId="2" fillId="31" borderId="53" xfId="54" applyFont="1" applyBorder="1" applyAlignment="1">
      <alignment horizontal="center" vertical="center" wrapText="1"/>
    </xf>
    <xf numFmtId="1" fontId="62" fillId="0" borderId="44" xfId="0" applyNumberFormat="1" applyFont="1" applyBorder="1" applyAlignment="1">
      <alignment horizontal="center" vertical="center" wrapText="1"/>
    </xf>
    <xf numFmtId="0" fontId="62" fillId="0" borderId="0" xfId="0" applyFont="1" applyBorder="1" applyAlignment="1">
      <alignment horizontal="left" vertical="center" wrapText="1"/>
    </xf>
    <xf numFmtId="1" fontId="0" fillId="0" borderId="54" xfId="0" applyNumberFormat="1" applyBorder="1" applyAlignment="1">
      <alignment horizontal="center" vertical="center" wrapText="1"/>
    </xf>
    <xf numFmtId="0" fontId="0" fillId="0" borderId="26" xfId="0" applyBorder="1" applyAlignment="1">
      <alignment horizontal="left" vertical="center" wrapText="1"/>
    </xf>
    <xf numFmtId="0" fontId="0" fillId="0" borderId="42" xfId="0" applyBorder="1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  <xf numFmtId="0" fontId="0" fillId="0" borderId="48" xfId="0" applyBorder="1" applyAlignment="1">
      <alignment horizontal="left" vertical="center" wrapText="1"/>
    </xf>
    <xf numFmtId="1" fontId="0" fillId="0" borderId="19" xfId="0" applyNumberFormat="1" applyBorder="1" applyAlignment="1">
      <alignment horizontal="center" vertical="center" wrapText="1"/>
    </xf>
    <xf numFmtId="2" fontId="0" fillId="0" borderId="55" xfId="0" applyNumberFormat="1" applyBorder="1" applyAlignment="1">
      <alignment horizontal="left" vertical="center" wrapText="1"/>
    </xf>
    <xf numFmtId="0" fontId="0" fillId="0" borderId="39" xfId="0" applyBorder="1" applyAlignment="1">
      <alignment horizontal="center" vertical="center" wrapText="1"/>
    </xf>
    <xf numFmtId="1" fontId="62" fillId="0" borderId="54" xfId="0" applyNumberFormat="1" applyFont="1" applyBorder="1" applyAlignment="1">
      <alignment horizontal="center" vertical="center" wrapText="1"/>
    </xf>
    <xf numFmtId="2" fontId="62" fillId="0" borderId="56" xfId="0" applyNumberFormat="1" applyFont="1" applyBorder="1" applyAlignment="1">
      <alignment horizontal="left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34" xfId="0" applyBorder="1" applyAlignment="1">
      <alignment horizontal="left" vertical="center" wrapText="1"/>
    </xf>
    <xf numFmtId="0" fontId="0" fillId="0" borderId="57" xfId="0" applyBorder="1" applyAlignment="1">
      <alignment horizontal="center" vertical="center"/>
    </xf>
    <xf numFmtId="0" fontId="2" fillId="31" borderId="54" xfId="54" applyFont="1" applyBorder="1" applyAlignment="1">
      <alignment horizontal="center" vertical="center" wrapText="1"/>
    </xf>
    <xf numFmtId="0" fontId="2" fillId="31" borderId="58" xfId="54" applyFont="1" applyBorder="1" applyAlignment="1">
      <alignment horizontal="center" vertical="center" wrapText="1"/>
    </xf>
    <xf numFmtId="4" fontId="69" fillId="0" borderId="38" xfId="0" applyNumberFormat="1" applyFont="1" applyBorder="1" applyAlignment="1">
      <alignment horizontal="center" vertical="center" wrapText="1"/>
    </xf>
    <xf numFmtId="3" fontId="2" fillId="31" borderId="38" xfId="54" applyNumberFormat="1" applyFont="1" applyBorder="1" applyAlignment="1">
      <alignment horizontal="center" vertical="center" wrapText="1"/>
    </xf>
    <xf numFmtId="0" fontId="62" fillId="0" borderId="24" xfId="0" applyFont="1" applyBorder="1" applyAlignment="1">
      <alignment horizontal="left" vertical="center" wrapText="1"/>
    </xf>
    <xf numFmtId="172" fontId="62" fillId="0" borderId="17" xfId="0" applyNumberFormat="1" applyFont="1" applyBorder="1" applyAlignment="1">
      <alignment horizontal="center" vertical="center" wrapText="1"/>
    </xf>
    <xf numFmtId="172" fontId="0" fillId="0" borderId="45" xfId="0" applyNumberFormat="1" applyBorder="1" applyAlignment="1">
      <alignment horizontal="center" vertical="center" wrapText="1"/>
    </xf>
    <xf numFmtId="172" fontId="0" fillId="0" borderId="46" xfId="0" applyNumberFormat="1" applyBorder="1" applyAlignment="1">
      <alignment horizontal="center" vertical="center" wrapText="1"/>
    </xf>
    <xf numFmtId="44" fontId="66" fillId="34" borderId="10" xfId="0" applyNumberFormat="1" applyFont="1" applyFill="1" applyBorder="1" applyAlignment="1">
      <alignment horizontal="right"/>
    </xf>
    <xf numFmtId="172" fontId="62" fillId="0" borderId="25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173" fontId="0" fillId="0" borderId="0" xfId="0" applyNumberFormat="1" applyAlignment="1">
      <alignment wrapText="1"/>
    </xf>
    <xf numFmtId="172" fontId="0" fillId="0" borderId="49" xfId="0" applyNumberFormat="1" applyBorder="1" applyAlignment="1">
      <alignment horizontal="center" vertical="center" wrapText="1"/>
    </xf>
    <xf numFmtId="172" fontId="0" fillId="0" borderId="51" xfId="0" applyNumberFormat="1" applyBorder="1" applyAlignment="1">
      <alignment horizontal="center" vertical="center" wrapText="1"/>
    </xf>
    <xf numFmtId="0" fontId="0" fillId="0" borderId="0" xfId="0" applyAlignment="1">
      <alignment/>
    </xf>
    <xf numFmtId="0" fontId="62" fillId="0" borderId="0" xfId="0" applyFont="1" applyAlignment="1">
      <alignment wrapText="1"/>
    </xf>
    <xf numFmtId="0" fontId="69" fillId="0" borderId="10" xfId="0" applyFont="1" applyBorder="1" applyAlignment="1">
      <alignment horizontal="center" vertical="center" wrapText="1"/>
    </xf>
    <xf numFmtId="0" fontId="69" fillId="35" borderId="10" xfId="0" applyFont="1" applyFill="1" applyBorder="1" applyAlignment="1">
      <alignment horizontal="center" vertical="center" wrapText="1"/>
    </xf>
    <xf numFmtId="0" fontId="62" fillId="36" borderId="10" xfId="0" applyFont="1" applyFill="1" applyBorder="1" applyAlignment="1">
      <alignment horizontal="center" vertical="center" wrapText="1"/>
    </xf>
    <xf numFmtId="0" fontId="70" fillId="0" borderId="10" xfId="0" applyFont="1" applyBorder="1" applyAlignment="1">
      <alignment horizontal="center" vertical="center" wrapText="1"/>
    </xf>
    <xf numFmtId="0" fontId="11" fillId="0" borderId="59" xfId="0" applyFont="1" applyBorder="1" applyAlignment="1">
      <alignment horizontal="center" vertical="center" wrapText="1"/>
    </xf>
    <xf numFmtId="0" fontId="71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12" fillId="0" borderId="5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72" fillId="0" borderId="10" xfId="0" applyFont="1" applyBorder="1" applyAlignment="1">
      <alignment horizontal="justify" vertical="top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62" fillId="36" borderId="10" xfId="0" applyFont="1" applyFill="1" applyBorder="1" applyAlignment="1">
      <alignment horizontal="center"/>
    </xf>
    <xf numFmtId="0" fontId="70" fillId="37" borderId="10" xfId="0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73" fillId="0" borderId="0" xfId="0" applyFont="1" applyAlignment="1">
      <alignment horizontal="center"/>
    </xf>
    <xf numFmtId="0" fontId="74" fillId="33" borderId="11" xfId="0" applyFont="1" applyFill="1" applyBorder="1" applyAlignment="1">
      <alignment horizontal="center" vertical="center" wrapText="1"/>
    </xf>
    <xf numFmtId="0" fontId="75" fillId="33" borderId="11" xfId="0" applyFont="1" applyFill="1" applyBorder="1" applyAlignment="1">
      <alignment horizontal="center" vertical="center" wrapText="1"/>
    </xf>
    <xf numFmtId="0" fontId="75" fillId="31" borderId="54" xfId="54" applyFont="1" applyBorder="1" applyAlignment="1">
      <alignment horizontal="center" vertical="center" wrapText="1"/>
    </xf>
    <xf numFmtId="0" fontId="74" fillId="31" borderId="38" xfId="54" applyFont="1" applyBorder="1" applyAlignment="1">
      <alignment horizontal="center" vertical="center" wrapText="1"/>
    </xf>
    <xf numFmtId="173" fontId="76" fillId="0" borderId="0" xfId="0" applyNumberFormat="1" applyFont="1" applyAlignment="1">
      <alignment/>
    </xf>
    <xf numFmtId="172" fontId="8" fillId="0" borderId="10" xfId="0" applyNumberFormat="1" applyFont="1" applyBorder="1" applyAlignment="1">
      <alignment horizontal="right" vertical="center" wrapText="1"/>
    </xf>
    <xf numFmtId="172" fontId="8" fillId="0" borderId="11" xfId="0" applyNumberFormat="1" applyFont="1" applyBorder="1" applyAlignment="1">
      <alignment horizontal="right" vertical="center" wrapText="1"/>
    </xf>
    <xf numFmtId="1" fontId="7" fillId="0" borderId="10" xfId="0" applyNumberFormat="1" applyFont="1" applyBorder="1" applyAlignment="1">
      <alignment horizontal="center" vertical="center" wrapText="1"/>
    </xf>
    <xf numFmtId="172" fontId="7" fillId="0" borderId="10" xfId="0" applyNumberFormat="1" applyFont="1" applyBorder="1" applyAlignment="1">
      <alignment horizontal="center" vertical="center" wrapText="1"/>
    </xf>
    <xf numFmtId="172" fontId="77" fillId="0" borderId="10" xfId="0" applyNumberFormat="1" applyFont="1" applyBorder="1" applyAlignment="1">
      <alignment horizontal="center" vertical="center" wrapText="1"/>
    </xf>
    <xf numFmtId="172" fontId="78" fillId="0" borderId="10" xfId="0" applyNumberFormat="1" applyFont="1" applyBorder="1" applyAlignment="1">
      <alignment horizontal="center" vertical="center" wrapText="1"/>
    </xf>
    <xf numFmtId="172" fontId="8" fillId="0" borderId="10" xfId="0" applyNumberFormat="1" applyFont="1" applyBorder="1" applyAlignment="1" quotePrefix="1">
      <alignment horizontal="right" vertical="center" wrapText="1"/>
    </xf>
    <xf numFmtId="10" fontId="8" fillId="0" borderId="10" xfId="0" applyNumberFormat="1" applyFont="1" applyBorder="1" applyAlignment="1">
      <alignment horizontal="right" vertical="center" wrapText="1"/>
    </xf>
    <xf numFmtId="1" fontId="7" fillId="0" borderId="22" xfId="0" applyNumberFormat="1" applyFont="1" applyBorder="1" applyAlignment="1">
      <alignment horizontal="center" vertical="center" wrapText="1"/>
    </xf>
    <xf numFmtId="172" fontId="7" fillId="0" borderId="17" xfId="0" applyNumberFormat="1" applyFont="1" applyBorder="1" applyAlignment="1">
      <alignment horizontal="center" vertical="center" wrapText="1"/>
    </xf>
    <xf numFmtId="1" fontId="8" fillId="0" borderId="22" xfId="0" applyNumberFormat="1" applyFont="1" applyBorder="1" applyAlignment="1">
      <alignment horizontal="center" vertical="center" wrapText="1"/>
    </xf>
    <xf numFmtId="172" fontId="8" fillId="0" borderId="17" xfId="0" applyNumberFormat="1" applyFont="1" applyBorder="1" applyAlignment="1">
      <alignment horizontal="right" vertical="center" wrapText="1"/>
    </xf>
    <xf numFmtId="1" fontId="8" fillId="0" borderId="23" xfId="0" applyNumberFormat="1" applyFont="1" applyBorder="1" applyAlignment="1">
      <alignment horizontal="center" vertical="center" wrapText="1"/>
    </xf>
    <xf numFmtId="172" fontId="8" fillId="0" borderId="60" xfId="0" applyNumberFormat="1" applyFont="1" applyBorder="1" applyAlignment="1">
      <alignment horizontal="right" vertical="center" wrapText="1"/>
    </xf>
    <xf numFmtId="172" fontId="8" fillId="0" borderId="18" xfId="0" applyNumberFormat="1" applyFont="1" applyBorder="1" applyAlignment="1">
      <alignment horizontal="right" vertical="center" wrapText="1"/>
    </xf>
    <xf numFmtId="0" fontId="0" fillId="0" borderId="61" xfId="0" applyBorder="1" applyAlignment="1">
      <alignment/>
    </xf>
    <xf numFmtId="0" fontId="68" fillId="0" borderId="52" xfId="0" applyFont="1" applyBorder="1" applyAlignment="1">
      <alignment/>
    </xf>
    <xf numFmtId="0" fontId="68" fillId="0" borderId="62" xfId="0" applyFont="1" applyBorder="1" applyAlignment="1">
      <alignment/>
    </xf>
    <xf numFmtId="0" fontId="68" fillId="0" borderId="31" xfId="0" applyFont="1" applyBorder="1" applyAlignment="1">
      <alignment/>
    </xf>
    <xf numFmtId="0" fontId="68" fillId="0" borderId="0" xfId="0" applyFont="1" applyBorder="1" applyAlignment="1">
      <alignment/>
    </xf>
    <xf numFmtId="0" fontId="68" fillId="0" borderId="32" xfId="0" applyFont="1" applyBorder="1" applyAlignment="1">
      <alignment/>
    </xf>
    <xf numFmtId="0" fontId="68" fillId="0" borderId="0" xfId="0" applyFont="1" applyAlignment="1">
      <alignment/>
    </xf>
    <xf numFmtId="1" fontId="8" fillId="0" borderId="63" xfId="0" applyNumberFormat="1" applyFont="1" applyBorder="1" applyAlignment="1">
      <alignment horizontal="center" vertical="center" wrapText="1"/>
    </xf>
    <xf numFmtId="0" fontId="62" fillId="0" borderId="52" xfId="0" applyFont="1" applyBorder="1" applyAlignment="1">
      <alignment/>
    </xf>
    <xf numFmtId="0" fontId="0" fillId="0" borderId="62" xfId="0" applyBorder="1" applyAlignment="1">
      <alignment/>
    </xf>
    <xf numFmtId="173" fontId="0" fillId="0" borderId="62" xfId="0" applyNumberFormat="1" applyBorder="1" applyAlignment="1">
      <alignment/>
    </xf>
    <xf numFmtId="173" fontId="0" fillId="0" borderId="0" xfId="0" applyNumberFormat="1" applyBorder="1" applyAlignment="1">
      <alignment/>
    </xf>
    <xf numFmtId="173" fontId="0" fillId="0" borderId="36" xfId="0" applyNumberFormat="1" applyBorder="1" applyAlignment="1">
      <alignment/>
    </xf>
    <xf numFmtId="0" fontId="0" fillId="0" borderId="62" xfId="0" applyBorder="1" applyAlignment="1">
      <alignment wrapText="1"/>
    </xf>
    <xf numFmtId="173" fontId="0" fillId="0" borderId="62" xfId="0" applyNumberFormat="1" applyBorder="1" applyAlignment="1">
      <alignment wrapText="1"/>
    </xf>
    <xf numFmtId="0" fontId="0" fillId="0" borderId="61" xfId="0" applyBorder="1" applyAlignment="1">
      <alignment wrapText="1"/>
    </xf>
    <xf numFmtId="0" fontId="0" fillId="0" borderId="31" xfId="0" applyBorder="1" applyAlignment="1">
      <alignment wrapText="1"/>
    </xf>
    <xf numFmtId="173" fontId="0" fillId="0" borderId="0" xfId="0" applyNumberFormat="1" applyBorder="1" applyAlignment="1">
      <alignment wrapText="1"/>
    </xf>
    <xf numFmtId="0" fontId="0" fillId="0" borderId="32" xfId="0" applyBorder="1" applyAlignment="1">
      <alignment wrapText="1"/>
    </xf>
    <xf numFmtId="0" fontId="0" fillId="0" borderId="35" xfId="0" applyBorder="1" applyAlignment="1">
      <alignment wrapText="1"/>
    </xf>
    <xf numFmtId="0" fontId="0" fillId="0" borderId="36" xfId="0" applyBorder="1" applyAlignment="1">
      <alignment wrapText="1"/>
    </xf>
    <xf numFmtId="173" fontId="0" fillId="0" borderId="36" xfId="0" applyNumberFormat="1" applyBorder="1" applyAlignment="1">
      <alignment wrapText="1"/>
    </xf>
    <xf numFmtId="0" fontId="0" fillId="0" borderId="37" xfId="0" applyBorder="1" applyAlignment="1">
      <alignment wrapText="1"/>
    </xf>
    <xf numFmtId="9" fontId="64" fillId="36" borderId="10" xfId="0" applyNumberFormat="1" applyFont="1" applyFill="1" applyBorder="1" applyAlignment="1">
      <alignment horizontal="center" vertical="center"/>
    </xf>
    <xf numFmtId="0" fontId="66" fillId="34" borderId="10" xfId="0" applyFont="1" applyFill="1" applyBorder="1" applyAlignment="1">
      <alignment/>
    </xf>
    <xf numFmtId="0" fontId="70" fillId="0" borderId="0" xfId="0" applyFont="1" applyBorder="1" applyAlignment="1">
      <alignment horizontal="center" vertical="center" wrapText="1"/>
    </xf>
    <xf numFmtId="0" fontId="11" fillId="0" borderId="59" xfId="0" applyFont="1" applyBorder="1" applyAlignment="1">
      <alignment horizontal="left" vertical="center" wrapText="1"/>
    </xf>
    <xf numFmtId="0" fontId="12" fillId="0" borderId="59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68" fillId="0" borderId="0" xfId="0" applyFont="1" applyAlignment="1">
      <alignment/>
    </xf>
    <xf numFmtId="9" fontId="66" fillId="34" borderId="12" xfId="57" applyFont="1" applyFill="1" applyBorder="1" applyAlignment="1">
      <alignment horizontal="center"/>
    </xf>
    <xf numFmtId="0" fontId="67" fillId="0" borderId="54" xfId="0" applyFont="1" applyBorder="1" applyAlignment="1">
      <alignment horizontal="center" vertical="center" wrapText="1"/>
    </xf>
    <xf numFmtId="0" fontId="67" fillId="0" borderId="40" xfId="0" applyFont="1" applyBorder="1" applyAlignment="1">
      <alignment horizontal="center" vertical="center" wrapText="1"/>
    </xf>
    <xf numFmtId="0" fontId="67" fillId="0" borderId="56" xfId="0" applyFont="1" applyBorder="1" applyAlignment="1">
      <alignment horizontal="center" vertical="center" wrapText="1"/>
    </xf>
    <xf numFmtId="0" fontId="62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33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2" fillId="31" borderId="54" xfId="54" applyFont="1" applyBorder="1" applyAlignment="1">
      <alignment horizontal="left" vertical="center" wrapText="1"/>
    </xf>
    <xf numFmtId="0" fontId="2" fillId="31" borderId="56" xfId="54" applyFont="1" applyBorder="1" applyAlignment="1">
      <alignment horizontal="left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67" fillId="0" borderId="0" xfId="0" applyFont="1" applyAlignment="1">
      <alignment horizontal="center" vertical="top" wrapText="1"/>
    </xf>
    <xf numFmtId="0" fontId="0" fillId="0" borderId="0" xfId="0" applyFill="1" applyBorder="1" applyAlignment="1">
      <alignment horizontal="left" vertical="center" wrapText="1"/>
    </xf>
    <xf numFmtId="172" fontId="7" fillId="0" borderId="21" xfId="0" applyNumberFormat="1" applyFont="1" applyBorder="1" applyAlignment="1">
      <alignment horizontal="center" vertical="center" wrapText="1"/>
    </xf>
    <xf numFmtId="172" fontId="7" fillId="0" borderId="64" xfId="0" applyNumberFormat="1" applyFont="1" applyBorder="1" applyAlignment="1">
      <alignment horizontal="center" vertical="center" wrapText="1"/>
    </xf>
    <xf numFmtId="172" fontId="7" fillId="0" borderId="16" xfId="0" applyNumberFormat="1" applyFont="1" applyBorder="1" applyAlignment="1">
      <alignment horizontal="center" vertical="center" wrapText="1"/>
    </xf>
    <xf numFmtId="0" fontId="68" fillId="0" borderId="0" xfId="0" applyFont="1" applyAlignment="1">
      <alignment horizontal="center"/>
    </xf>
    <xf numFmtId="0" fontId="64" fillId="0" borderId="0" xfId="0" applyFont="1" applyBorder="1" applyAlignment="1">
      <alignment horizontal="center" vertical="center"/>
    </xf>
    <xf numFmtId="0" fontId="68" fillId="0" borderId="0" xfId="0" applyFont="1" applyBorder="1" applyAlignment="1">
      <alignment horizontal="left" vertical="center" wrapText="1"/>
    </xf>
    <xf numFmtId="0" fontId="64" fillId="0" borderId="0" xfId="0" applyFont="1" applyBorder="1" applyAlignment="1">
      <alignment horizontal="center" vertical="center" wrapText="1"/>
    </xf>
    <xf numFmtId="0" fontId="0" fillId="0" borderId="31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32" xfId="0" applyBorder="1" applyAlignment="1">
      <alignment horizontal="left" vertical="top" wrapText="1"/>
    </xf>
    <xf numFmtId="0" fontId="67" fillId="0" borderId="52" xfId="0" applyFont="1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1" fontId="0" fillId="0" borderId="54" xfId="0" applyNumberFormat="1" applyBorder="1" applyAlignment="1">
      <alignment horizontal="left" vertical="center" wrapText="1"/>
    </xf>
    <xf numFmtId="1" fontId="0" fillId="0" borderId="40" xfId="0" applyNumberFormat="1" applyBorder="1" applyAlignment="1">
      <alignment horizontal="left" vertical="center" wrapText="1"/>
    </xf>
    <xf numFmtId="1" fontId="0" fillId="0" borderId="56" xfId="0" applyNumberFormat="1" applyBorder="1" applyAlignment="1">
      <alignment horizontal="left" vertical="center" wrapText="1"/>
    </xf>
    <xf numFmtId="0" fontId="0" fillId="0" borderId="31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65" xfId="0" applyBorder="1" applyAlignment="1">
      <alignment horizontal="left" wrapText="1"/>
    </xf>
    <xf numFmtId="0" fontId="0" fillId="0" borderId="32" xfId="0" applyBorder="1" applyAlignment="1">
      <alignment horizontal="left" wrapText="1"/>
    </xf>
    <xf numFmtId="0" fontId="67" fillId="0" borderId="66" xfId="0" applyFont="1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67" fillId="0" borderId="62" xfId="0" applyFont="1" applyBorder="1" applyAlignment="1">
      <alignment horizontal="center" vertical="center" wrapText="1"/>
    </xf>
    <xf numFmtId="0" fontId="67" fillId="0" borderId="61" xfId="0" applyFont="1" applyBorder="1" applyAlignment="1">
      <alignment horizontal="center" vertical="center" wrapText="1"/>
    </xf>
    <xf numFmtId="0" fontId="0" fillId="0" borderId="69" xfId="0" applyBorder="1" applyAlignment="1">
      <alignment horizontal="left" vertical="top" wrapText="1"/>
    </xf>
    <xf numFmtId="0" fontId="0" fillId="0" borderId="41" xfId="0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62" fillId="0" borderId="10" xfId="0" applyFont="1" applyBorder="1" applyAlignment="1">
      <alignment horizontal="center" vertical="center" wrapText="1"/>
    </xf>
    <xf numFmtId="0" fontId="76" fillId="0" borderId="10" xfId="0" applyFont="1" applyBorder="1" applyAlignment="1">
      <alignment horizontal="left" vertical="top"/>
    </xf>
    <xf numFmtId="0" fontId="62" fillId="0" borderId="10" xfId="0" applyFont="1" applyBorder="1" applyAlignment="1">
      <alignment horizontal="left" vertical="top"/>
    </xf>
    <xf numFmtId="0" fontId="12" fillId="0" borderId="69" xfId="0" applyFont="1" applyBorder="1" applyAlignment="1">
      <alignment horizontal="left" vertical="center" wrapText="1"/>
    </xf>
    <xf numFmtId="0" fontId="79" fillId="0" borderId="41" xfId="0" applyFont="1" applyBorder="1" applyAlignment="1">
      <alignment horizontal="left" vertical="center" wrapText="1"/>
    </xf>
    <xf numFmtId="0" fontId="79" fillId="0" borderId="24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62" fillId="35" borderId="69" xfId="0" applyFont="1" applyFill="1" applyBorder="1" applyAlignment="1">
      <alignment horizontal="center" vertical="center" wrapText="1"/>
    </xf>
    <xf numFmtId="0" fontId="62" fillId="35" borderId="41" xfId="0" applyFont="1" applyFill="1" applyBorder="1" applyAlignment="1">
      <alignment horizontal="center" vertical="center" wrapText="1"/>
    </xf>
    <xf numFmtId="0" fontId="62" fillId="35" borderId="24" xfId="0" applyFont="1" applyFill="1" applyBorder="1" applyAlignment="1">
      <alignment horizontal="center" vertical="center" wrapText="1"/>
    </xf>
    <xf numFmtId="0" fontId="12" fillId="0" borderId="70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7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65" xfId="0" applyFont="1" applyBorder="1" applyAlignment="1">
      <alignment horizontal="center" vertical="center" wrapText="1"/>
    </xf>
    <xf numFmtId="0" fontId="12" fillId="0" borderId="7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73" xfId="0" applyFont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/>
    </xf>
    <xf numFmtId="0" fontId="62" fillId="0" borderId="14" xfId="0" applyFont="1" applyBorder="1" applyAlignment="1">
      <alignment horizontal="center" vertical="center"/>
    </xf>
    <xf numFmtId="0" fontId="62" fillId="0" borderId="12" xfId="0" applyFont="1" applyBorder="1" applyAlignment="1">
      <alignment horizontal="center" vertical="center"/>
    </xf>
    <xf numFmtId="0" fontId="62" fillId="36" borderId="69" xfId="0" applyFont="1" applyFill="1" applyBorder="1" applyAlignment="1">
      <alignment horizontal="center" vertical="center" wrapText="1"/>
    </xf>
    <xf numFmtId="0" fontId="62" fillId="36" borderId="41" xfId="0" applyFont="1" applyFill="1" applyBorder="1" applyAlignment="1">
      <alignment horizontal="center" vertical="center" wrapText="1"/>
    </xf>
    <xf numFmtId="0" fontId="62" fillId="36" borderId="24" xfId="0" applyFont="1" applyFill="1" applyBorder="1" applyAlignment="1">
      <alignment horizontal="center" vertical="center" wrapText="1"/>
    </xf>
    <xf numFmtId="0" fontId="67" fillId="35" borderId="10" xfId="0" applyFont="1" applyFill="1" applyBorder="1" applyAlignment="1">
      <alignment horizontal="center" vertical="center" wrapText="1"/>
    </xf>
    <xf numFmtId="0" fontId="80" fillId="0" borderId="10" xfId="0" applyFont="1" applyBorder="1" applyAlignment="1">
      <alignment horizontal="center" vertical="center" wrapText="1"/>
    </xf>
    <xf numFmtId="0" fontId="69" fillId="0" borderId="69" xfId="0" applyFont="1" applyBorder="1" applyAlignment="1">
      <alignment horizontal="left" vertical="top" wrapText="1"/>
    </xf>
    <xf numFmtId="0" fontId="69" fillId="0" borderId="41" xfId="0" applyFont="1" applyBorder="1" applyAlignment="1">
      <alignment horizontal="left" vertical="top" wrapText="1"/>
    </xf>
    <xf numFmtId="0" fontId="69" fillId="0" borderId="24" xfId="0" applyFont="1" applyBorder="1" applyAlignment="1">
      <alignment horizontal="left" vertical="top" wrapText="1"/>
    </xf>
    <xf numFmtId="0" fontId="12" fillId="0" borderId="41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65" fillId="0" borderId="10" xfId="0" applyFont="1" applyBorder="1" applyAlignment="1">
      <alignment/>
    </xf>
    <xf numFmtId="9" fontId="65" fillId="0" borderId="10" xfId="57" applyFont="1" applyBorder="1" applyAlignment="1">
      <alignment horizontal="center" vertical="center"/>
    </xf>
    <xf numFmtId="4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6"/>
  <sheetViews>
    <sheetView showGridLines="0" tabSelected="1" zoomScalePageLayoutView="0" workbookViewId="0" topLeftCell="A1">
      <selection activeCell="H8" sqref="H8"/>
    </sheetView>
  </sheetViews>
  <sheetFormatPr defaultColWidth="9.140625" defaultRowHeight="15"/>
  <cols>
    <col min="1" max="1" width="5.00390625" style="0" customWidth="1"/>
    <col min="2" max="2" width="7.57421875" style="0" customWidth="1"/>
    <col min="3" max="3" width="46.7109375" style="0" customWidth="1"/>
    <col min="4" max="4" width="45.57421875" style="0" customWidth="1"/>
    <col min="15" max="15" width="14.57421875" style="0" customWidth="1"/>
  </cols>
  <sheetData>
    <row r="1" ht="15.75" thickBot="1"/>
    <row r="2" spans="2:4" ht="77.25" customHeight="1" thickBot="1">
      <c r="B2" s="247" t="s">
        <v>157</v>
      </c>
      <c r="C2" s="248"/>
      <c r="D2" s="249"/>
    </row>
    <row r="3" spans="2:4" ht="25.5" customHeight="1" thickBot="1">
      <c r="B3" s="159" t="s">
        <v>6</v>
      </c>
      <c r="C3" s="255" t="s">
        <v>0</v>
      </c>
      <c r="D3" s="256"/>
    </row>
    <row r="4" spans="2:4" ht="15">
      <c r="B4" s="36">
        <v>1</v>
      </c>
      <c r="C4" s="157" t="s">
        <v>1</v>
      </c>
      <c r="D4" s="158"/>
    </row>
    <row r="5" spans="2:4" ht="15">
      <c r="B5" s="37">
        <v>2</v>
      </c>
      <c r="C5" s="39" t="s">
        <v>2</v>
      </c>
      <c r="D5" s="33" t="s">
        <v>3</v>
      </c>
    </row>
    <row r="6" spans="2:4" ht="15">
      <c r="B6" s="257">
        <v>3</v>
      </c>
      <c r="C6" s="39" t="s">
        <v>43</v>
      </c>
      <c r="D6" s="33" t="s">
        <v>31</v>
      </c>
    </row>
    <row r="7" spans="2:4" ht="15">
      <c r="B7" s="258"/>
      <c r="C7" s="39" t="s">
        <v>53</v>
      </c>
      <c r="D7" s="33"/>
    </row>
    <row r="8" spans="2:4" ht="15">
      <c r="B8" s="258"/>
      <c r="C8" s="39" t="s">
        <v>122</v>
      </c>
      <c r="D8" s="33"/>
    </row>
    <row r="9" spans="2:4" ht="15">
      <c r="B9" s="258"/>
      <c r="C9" s="39" t="s">
        <v>29</v>
      </c>
      <c r="D9" s="33" t="s">
        <v>25</v>
      </c>
    </row>
    <row r="10" spans="2:4" ht="30">
      <c r="B10" s="259"/>
      <c r="C10" s="39" t="s">
        <v>51</v>
      </c>
      <c r="D10" s="33" t="s">
        <v>25</v>
      </c>
    </row>
    <row r="11" spans="2:4" ht="15">
      <c r="B11" s="252">
        <v>4</v>
      </c>
      <c r="C11" s="39" t="s">
        <v>54</v>
      </c>
      <c r="D11" s="33" t="s">
        <v>31</v>
      </c>
    </row>
    <row r="12" spans="2:4" ht="15">
      <c r="B12" s="253"/>
      <c r="C12" s="39" t="s">
        <v>53</v>
      </c>
      <c r="D12" s="33"/>
    </row>
    <row r="13" spans="2:4" ht="15">
      <c r="B13" s="253"/>
      <c r="C13" s="39" t="s">
        <v>32</v>
      </c>
      <c r="D13" s="33"/>
    </row>
    <row r="14" spans="2:4" ht="15.75" thickBot="1">
      <c r="B14" s="254"/>
      <c r="C14" s="39" t="s">
        <v>29</v>
      </c>
      <c r="D14" s="33" t="s">
        <v>25</v>
      </c>
    </row>
    <row r="15" spans="2:4" ht="21.75" customHeight="1" thickBot="1">
      <c r="B15" s="159" t="s">
        <v>7</v>
      </c>
      <c r="C15" s="255" t="s">
        <v>4</v>
      </c>
      <c r="D15" s="256"/>
    </row>
    <row r="16" spans="2:4" ht="15">
      <c r="B16" s="42">
        <v>1</v>
      </c>
      <c r="C16" s="38" t="s">
        <v>125</v>
      </c>
      <c r="D16" s="32" t="s">
        <v>113</v>
      </c>
    </row>
    <row r="17" spans="2:4" ht="15">
      <c r="B17" s="43">
        <v>2</v>
      </c>
      <c r="C17" s="39" t="s">
        <v>124</v>
      </c>
      <c r="D17" s="33" t="s">
        <v>114</v>
      </c>
    </row>
    <row r="18" spans="2:4" ht="15">
      <c r="B18" s="43">
        <v>3</v>
      </c>
      <c r="C18" s="39" t="s">
        <v>33</v>
      </c>
      <c r="D18" s="33" t="s">
        <v>117</v>
      </c>
    </row>
    <row r="19" spans="2:4" ht="15">
      <c r="B19" s="43">
        <v>4</v>
      </c>
      <c r="C19" s="39" t="s">
        <v>123</v>
      </c>
      <c r="D19" s="33">
        <v>8</v>
      </c>
    </row>
    <row r="20" spans="2:4" ht="15">
      <c r="B20" s="43">
        <v>5</v>
      </c>
      <c r="C20" s="39" t="s">
        <v>30</v>
      </c>
      <c r="D20" s="33" t="s">
        <v>115</v>
      </c>
    </row>
    <row r="21" spans="2:4" ht="15">
      <c r="B21" s="43">
        <v>6</v>
      </c>
      <c r="C21" s="39" t="s">
        <v>161</v>
      </c>
      <c r="D21" s="34">
        <v>1000000</v>
      </c>
    </row>
    <row r="22" spans="2:4" ht="15">
      <c r="B22" s="43">
        <v>7</v>
      </c>
      <c r="C22" s="39" t="s">
        <v>49</v>
      </c>
      <c r="D22" s="34">
        <v>1000000</v>
      </c>
    </row>
    <row r="23" spans="2:6" ht="16.5" thickBot="1">
      <c r="B23" s="44">
        <v>9</v>
      </c>
      <c r="C23" s="40" t="s">
        <v>55</v>
      </c>
      <c r="D23" s="35">
        <f>D21+D22</f>
        <v>2000000</v>
      </c>
      <c r="F23" s="220" t="s">
        <v>84</v>
      </c>
    </row>
    <row r="24" spans="2:15" ht="23.25" customHeight="1" thickBot="1">
      <c r="B24" s="159" t="s">
        <v>8</v>
      </c>
      <c r="C24" s="255" t="s">
        <v>34</v>
      </c>
      <c r="D24" s="256"/>
      <c r="F24" s="215" t="s">
        <v>73</v>
      </c>
      <c r="G24" s="216"/>
      <c r="H24" s="216"/>
      <c r="I24" s="216"/>
      <c r="J24" s="216"/>
      <c r="K24" s="216"/>
      <c r="L24" s="216"/>
      <c r="M24" s="216"/>
      <c r="N24" s="216"/>
      <c r="O24" s="214"/>
    </row>
    <row r="25" spans="2:15" ht="15.75">
      <c r="B25" s="42">
        <v>1</v>
      </c>
      <c r="C25" s="48" t="s">
        <v>118</v>
      </c>
      <c r="D25" s="49">
        <f>'0. Zbirna tablica'!D7</f>
        <v>213612.64</v>
      </c>
      <c r="F25" s="217" t="s">
        <v>121</v>
      </c>
      <c r="G25" s="218"/>
      <c r="H25" s="218"/>
      <c r="I25" s="218"/>
      <c r="J25" s="218"/>
      <c r="K25" s="218"/>
      <c r="L25" s="218"/>
      <c r="M25" s="218"/>
      <c r="N25" s="218"/>
      <c r="O25" s="219"/>
    </row>
    <row r="26" spans="2:15" ht="15.75" thickBot="1">
      <c r="B26" s="43">
        <v>2</v>
      </c>
      <c r="C26" s="41" t="s">
        <v>160</v>
      </c>
      <c r="D26" s="34">
        <f>'0. Zbirna tablica'!I7</f>
        <v>106806.32</v>
      </c>
      <c r="F26" s="88"/>
      <c r="G26" s="89"/>
      <c r="H26" s="89"/>
      <c r="I26" s="89"/>
      <c r="J26" s="89"/>
      <c r="K26" s="89"/>
      <c r="L26" s="89"/>
      <c r="M26" s="89"/>
      <c r="N26" s="89"/>
      <c r="O26" s="90"/>
    </row>
    <row r="27" spans="2:4" ht="15">
      <c r="B27" s="46">
        <v>3</v>
      </c>
      <c r="C27" s="163" t="s">
        <v>158</v>
      </c>
      <c r="D27" s="164">
        <f>'0. Zbirna tablica'!G7</f>
        <v>115779.74889999999</v>
      </c>
    </row>
    <row r="28" spans="2:4" ht="15">
      <c r="B28" s="46">
        <v>4</v>
      </c>
      <c r="C28" s="41" t="s">
        <v>159</v>
      </c>
      <c r="D28" s="34">
        <f>D26-D27</f>
        <v>-8973.428899999984</v>
      </c>
    </row>
    <row r="29" spans="2:4" ht="15">
      <c r="B29" s="46">
        <v>5</v>
      </c>
      <c r="C29" s="41" t="s">
        <v>120</v>
      </c>
      <c r="D29" s="34">
        <f>'0. Zbirna tablica'!K7</f>
        <v>106806.32</v>
      </c>
    </row>
    <row r="30" spans="2:4" ht="15">
      <c r="B30" s="46">
        <v>6</v>
      </c>
      <c r="C30" s="41" t="s">
        <v>119</v>
      </c>
      <c r="D30" s="34">
        <f>'0. Zbirna tablica'!F7</f>
        <v>117029.74889999999</v>
      </c>
    </row>
    <row r="31" spans="2:4" ht="15.75" thickBot="1">
      <c r="B31" s="47">
        <v>7</v>
      </c>
      <c r="C31" s="45" t="s">
        <v>5</v>
      </c>
      <c r="D31" s="35">
        <f>D29-D30</f>
        <v>-10223.428899999984</v>
      </c>
    </row>
    <row r="33" spans="1:4" ht="66" customHeight="1">
      <c r="A33" s="260" t="s">
        <v>26</v>
      </c>
      <c r="B33" s="260"/>
      <c r="C33" s="250" t="s">
        <v>56</v>
      </c>
      <c r="D33" s="250"/>
    </row>
    <row r="34" spans="3:4" ht="15">
      <c r="C34" s="261"/>
      <c r="D34" s="261"/>
    </row>
    <row r="35" spans="3:4" ht="15">
      <c r="C35" s="251"/>
      <c r="D35" s="251"/>
    </row>
    <row r="36" spans="2:4" ht="30">
      <c r="B36" s="55" t="s">
        <v>57</v>
      </c>
      <c r="C36" s="174"/>
      <c r="D36" s="175" t="s">
        <v>58</v>
      </c>
    </row>
  </sheetData>
  <sheetProtection/>
  <mergeCells count="10">
    <mergeCell ref="B2:D2"/>
    <mergeCell ref="C33:D33"/>
    <mergeCell ref="C35:D35"/>
    <mergeCell ref="B11:B14"/>
    <mergeCell ref="C3:D3"/>
    <mergeCell ref="C15:D15"/>
    <mergeCell ref="C24:D24"/>
    <mergeCell ref="B6:B10"/>
    <mergeCell ref="A33:B33"/>
    <mergeCell ref="C34:D3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18"/>
  <sheetViews>
    <sheetView showGridLines="0" zoomScalePageLayoutView="0" workbookViewId="0" topLeftCell="A1">
      <selection activeCell="D20" sqref="D20"/>
    </sheetView>
  </sheetViews>
  <sheetFormatPr defaultColWidth="9.140625" defaultRowHeight="15"/>
  <cols>
    <col min="1" max="1" width="4.421875" style="0" customWidth="1"/>
    <col min="2" max="2" width="8.7109375" style="0" customWidth="1"/>
    <col min="3" max="3" width="12.140625" style="0" customWidth="1"/>
    <col min="4" max="4" width="12.00390625" style="0" customWidth="1"/>
    <col min="5" max="5" width="12.57421875" style="0" customWidth="1"/>
    <col min="6" max="6" width="13.00390625" style="0" customWidth="1"/>
    <col min="7" max="7" width="11.7109375" style="0" customWidth="1"/>
    <col min="8" max="8" width="15.57421875" style="0" customWidth="1"/>
    <col min="9" max="9" width="11.57421875" style="0" customWidth="1"/>
    <col min="10" max="10" width="14.00390625" style="0" customWidth="1"/>
    <col min="11" max="11" width="14.57421875" style="0" customWidth="1"/>
    <col min="12" max="12" width="13.8515625" style="0" bestFit="1" customWidth="1"/>
    <col min="13" max="13" width="14.140625" style="0" customWidth="1"/>
  </cols>
  <sheetData>
    <row r="1" spans="3:13" ht="15.75">
      <c r="C1" s="245" t="s">
        <v>166</v>
      </c>
      <c r="D1" s="245"/>
      <c r="E1" s="245"/>
      <c r="F1" s="245"/>
      <c r="G1" s="245"/>
      <c r="H1" s="245"/>
      <c r="I1" s="245"/>
      <c r="J1" s="245"/>
      <c r="K1" s="245"/>
      <c r="L1" s="245"/>
      <c r="M1" s="245"/>
    </row>
    <row r="2" spans="3:13" ht="15.75">
      <c r="C2" s="265" t="s">
        <v>126</v>
      </c>
      <c r="D2" s="265"/>
      <c r="E2" s="265"/>
      <c r="F2" s="265"/>
      <c r="G2" s="265"/>
      <c r="H2" s="265"/>
      <c r="I2" s="265"/>
      <c r="J2" s="265"/>
      <c r="K2" s="265"/>
      <c r="L2" s="265"/>
      <c r="M2" s="265"/>
    </row>
    <row r="3" spans="5:12" ht="18.75">
      <c r="E3" s="193"/>
      <c r="F3" s="193"/>
      <c r="G3" s="193"/>
      <c r="H3" s="193"/>
      <c r="I3" s="193"/>
      <c r="J3" s="193"/>
      <c r="K3" s="193"/>
      <c r="L3" s="193"/>
    </row>
    <row r="4" ht="15.75" thickBot="1"/>
    <row r="5" spans="2:13" ht="30.75" customHeight="1">
      <c r="B5" s="262" t="s">
        <v>172</v>
      </c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4"/>
    </row>
    <row r="6" spans="2:13" ht="69" customHeight="1">
      <c r="B6" s="207" t="s">
        <v>127</v>
      </c>
      <c r="C6" s="201" t="s">
        <v>50</v>
      </c>
      <c r="D6" s="202" t="s">
        <v>78</v>
      </c>
      <c r="E6" s="202" t="s">
        <v>79</v>
      </c>
      <c r="F6" s="203" t="s">
        <v>80</v>
      </c>
      <c r="G6" s="204" t="s">
        <v>162</v>
      </c>
      <c r="H6" s="204" t="s">
        <v>163</v>
      </c>
      <c r="I6" s="204" t="s">
        <v>164</v>
      </c>
      <c r="J6" s="204" t="s">
        <v>165</v>
      </c>
      <c r="K6" s="203" t="s">
        <v>81</v>
      </c>
      <c r="L6" s="203" t="s">
        <v>82</v>
      </c>
      <c r="M6" s="208" t="s">
        <v>83</v>
      </c>
    </row>
    <row r="7" spans="2:13" ht="23.25" customHeight="1">
      <c r="B7" s="209">
        <v>1</v>
      </c>
      <c r="C7" s="199">
        <v>104500</v>
      </c>
      <c r="D7" s="199">
        <f>I7+K7</f>
        <v>213612.64</v>
      </c>
      <c r="E7" s="199">
        <f>F7+G7</f>
        <v>232809.49779999998</v>
      </c>
      <c r="F7" s="205">
        <f>'1. Razrada bruto II plaća'!G84+'2. Oprema i sitni inventar'!E13+'3. Razvojne usluge'!E7+'4. Troškovi putovanja'!E7+'5. Ostali troškovi'!E7</f>
        <v>117029.74889999999</v>
      </c>
      <c r="G7" s="199">
        <f>'1. Razrada bruto II plaća'!H84+'2. Oprema i sitni inventar'!F14+'3. Razvojne usluge'!F7+'4. Troškovi putovanja'!F7+'5. Ostali troškovi'!F7</f>
        <v>115779.74889999999</v>
      </c>
      <c r="H7" s="206">
        <f>G7/E7</f>
        <v>0.4973154016227597</v>
      </c>
      <c r="I7" s="199">
        <f>'1. Razrada bruto II plaća'!D74+'2. Oprema i sitni inventar'!F14+'3. Razvojne usluge'!F8+'4. Troškovi putovanja'!F8+'5. Ostali troškovi'!F8</f>
        <v>106806.32</v>
      </c>
      <c r="J7" s="199">
        <f>I7-G7</f>
        <v>-8973.428899999984</v>
      </c>
      <c r="K7" s="199">
        <f>'1. Razrada bruto II plaća'!D73+'2. Oprema i sitni inventar'!E14+'3. Razvojne usluge'!E8+'4. Troškovi putovanja'!E8+'5. Ostali troškovi'!E8</f>
        <v>106806.32</v>
      </c>
      <c r="L7" s="199">
        <f>K7-F7</f>
        <v>-10223.428899999984</v>
      </c>
      <c r="M7" s="210">
        <f>D7-E7</f>
        <v>-19196.85779999997</v>
      </c>
    </row>
    <row r="8" spans="2:13" ht="24.75" customHeight="1">
      <c r="B8" s="209">
        <v>2</v>
      </c>
      <c r="C8" s="199"/>
      <c r="D8" s="199">
        <f aca="true" t="shared" si="0" ref="D8:D14">I8+K8</f>
        <v>0</v>
      </c>
      <c r="E8" s="199">
        <f aca="true" t="shared" si="1" ref="E8:E14">F8+G8</f>
        <v>0</v>
      </c>
      <c r="F8" s="199"/>
      <c r="G8" s="199"/>
      <c r="H8" s="206" t="e">
        <f aca="true" t="shared" si="2" ref="H8:H14">G8/E8</f>
        <v>#DIV/0!</v>
      </c>
      <c r="I8" s="199">
        <v>0</v>
      </c>
      <c r="J8" s="199">
        <f aca="true" t="shared" si="3" ref="J8:J14">I8-G8</f>
        <v>0</v>
      </c>
      <c r="K8" s="199">
        <v>0</v>
      </c>
      <c r="L8" s="199">
        <f aca="true" t="shared" si="4" ref="L8:L14">K8-F8</f>
        <v>0</v>
      </c>
      <c r="M8" s="210">
        <f aca="true" t="shared" si="5" ref="M8:M14">D8-E8</f>
        <v>0</v>
      </c>
    </row>
    <row r="9" spans="2:13" ht="23.25" customHeight="1">
      <c r="B9" s="209">
        <v>3</v>
      </c>
      <c r="C9" s="199"/>
      <c r="D9" s="199">
        <f t="shared" si="0"/>
        <v>0</v>
      </c>
      <c r="E9" s="199">
        <f t="shared" si="1"/>
        <v>0</v>
      </c>
      <c r="F9" s="199"/>
      <c r="G9" s="199"/>
      <c r="H9" s="206" t="e">
        <f t="shared" si="2"/>
        <v>#DIV/0!</v>
      </c>
      <c r="I9" s="199">
        <v>0</v>
      </c>
      <c r="J9" s="199">
        <f t="shared" si="3"/>
        <v>0</v>
      </c>
      <c r="K9" s="199">
        <v>0</v>
      </c>
      <c r="L9" s="199">
        <f t="shared" si="4"/>
        <v>0</v>
      </c>
      <c r="M9" s="210">
        <f t="shared" si="5"/>
        <v>0</v>
      </c>
    </row>
    <row r="10" spans="2:13" ht="23.25" customHeight="1">
      <c r="B10" s="209">
        <v>4</v>
      </c>
      <c r="C10" s="199"/>
      <c r="D10" s="199">
        <f t="shared" si="0"/>
        <v>0</v>
      </c>
      <c r="E10" s="199">
        <f t="shared" si="1"/>
        <v>0</v>
      </c>
      <c r="F10" s="199"/>
      <c r="G10" s="199"/>
      <c r="H10" s="206" t="e">
        <f t="shared" si="2"/>
        <v>#DIV/0!</v>
      </c>
      <c r="I10" s="199">
        <v>0</v>
      </c>
      <c r="J10" s="199">
        <f t="shared" si="3"/>
        <v>0</v>
      </c>
      <c r="K10" s="199">
        <v>0</v>
      </c>
      <c r="L10" s="199">
        <f t="shared" si="4"/>
        <v>0</v>
      </c>
      <c r="M10" s="210">
        <f t="shared" si="5"/>
        <v>0</v>
      </c>
    </row>
    <row r="11" spans="2:13" ht="24.75" customHeight="1">
      <c r="B11" s="209">
        <v>5</v>
      </c>
      <c r="C11" s="199"/>
      <c r="D11" s="199">
        <f t="shared" si="0"/>
        <v>0</v>
      </c>
      <c r="E11" s="199">
        <f t="shared" si="1"/>
        <v>0</v>
      </c>
      <c r="F11" s="199"/>
      <c r="G11" s="199"/>
      <c r="H11" s="206" t="e">
        <f t="shared" si="2"/>
        <v>#DIV/0!</v>
      </c>
      <c r="I11" s="199">
        <v>0</v>
      </c>
      <c r="J11" s="199">
        <f t="shared" si="3"/>
        <v>0</v>
      </c>
      <c r="K11" s="199">
        <v>0</v>
      </c>
      <c r="L11" s="199">
        <f t="shared" si="4"/>
        <v>0</v>
      </c>
      <c r="M11" s="210">
        <f t="shared" si="5"/>
        <v>0</v>
      </c>
    </row>
    <row r="12" spans="2:13" ht="24.75" customHeight="1">
      <c r="B12" s="209">
        <v>6</v>
      </c>
      <c r="C12" s="199"/>
      <c r="D12" s="199">
        <f t="shared" si="0"/>
        <v>0</v>
      </c>
      <c r="E12" s="199">
        <f t="shared" si="1"/>
        <v>0</v>
      </c>
      <c r="F12" s="199"/>
      <c r="G12" s="199"/>
      <c r="H12" s="206" t="e">
        <f t="shared" si="2"/>
        <v>#DIV/0!</v>
      </c>
      <c r="I12" s="199">
        <v>0</v>
      </c>
      <c r="J12" s="199">
        <f t="shared" si="3"/>
        <v>0</v>
      </c>
      <c r="K12" s="199">
        <v>0</v>
      </c>
      <c r="L12" s="199">
        <f t="shared" si="4"/>
        <v>0</v>
      </c>
      <c r="M12" s="210">
        <f t="shared" si="5"/>
        <v>0</v>
      </c>
    </row>
    <row r="13" spans="2:13" ht="24.75" customHeight="1">
      <c r="B13" s="221">
        <v>7</v>
      </c>
      <c r="C13" s="200"/>
      <c r="D13" s="199">
        <f t="shared" si="0"/>
        <v>0</v>
      </c>
      <c r="E13" s="199">
        <f t="shared" si="1"/>
        <v>0</v>
      </c>
      <c r="F13" s="200"/>
      <c r="G13" s="200"/>
      <c r="H13" s="206" t="e">
        <f t="shared" si="2"/>
        <v>#DIV/0!</v>
      </c>
      <c r="I13" s="199">
        <v>0</v>
      </c>
      <c r="J13" s="199">
        <f t="shared" si="3"/>
        <v>0</v>
      </c>
      <c r="K13" s="199">
        <v>0</v>
      </c>
      <c r="L13" s="199">
        <f t="shared" si="4"/>
        <v>0</v>
      </c>
      <c r="M13" s="210">
        <f t="shared" si="5"/>
        <v>0</v>
      </c>
    </row>
    <row r="14" spans="2:13" ht="24.75" customHeight="1">
      <c r="B14" s="221">
        <v>8</v>
      </c>
      <c r="C14" s="200"/>
      <c r="D14" s="199">
        <f t="shared" si="0"/>
        <v>0</v>
      </c>
      <c r="E14" s="199">
        <f t="shared" si="1"/>
        <v>0</v>
      </c>
      <c r="F14" s="200"/>
      <c r="G14" s="200"/>
      <c r="H14" s="206" t="e">
        <f t="shared" si="2"/>
        <v>#DIV/0!</v>
      </c>
      <c r="I14" s="199">
        <v>0</v>
      </c>
      <c r="J14" s="199">
        <f t="shared" si="3"/>
        <v>0</v>
      </c>
      <c r="K14" s="199">
        <v>0</v>
      </c>
      <c r="L14" s="199">
        <f t="shared" si="4"/>
        <v>0</v>
      </c>
      <c r="M14" s="210">
        <f t="shared" si="5"/>
        <v>0</v>
      </c>
    </row>
    <row r="15" spans="2:13" ht="24.75" customHeight="1" thickBot="1">
      <c r="B15" s="211" t="s">
        <v>44</v>
      </c>
      <c r="C15" s="212">
        <f>SUM(C7:C14)</f>
        <v>104500</v>
      </c>
      <c r="D15" s="212">
        <f>SUM(D7:D14)</f>
        <v>213612.64</v>
      </c>
      <c r="E15" s="212">
        <f>SUM(E7:E14)</f>
        <v>232809.49779999998</v>
      </c>
      <c r="F15" s="212">
        <f>SUM(F7:F14)</f>
        <v>117029.74889999999</v>
      </c>
      <c r="G15" s="212">
        <f>SUM(G7:G14)</f>
        <v>115779.74889999999</v>
      </c>
      <c r="H15" s="212">
        <f>G15/E15*100</f>
        <v>49.73154016227597</v>
      </c>
      <c r="I15" s="212">
        <f>SUM(I7:I14)</f>
        <v>106806.32</v>
      </c>
      <c r="J15" s="212">
        <f>SUM(J7:J14)</f>
        <v>-8973.428899999984</v>
      </c>
      <c r="K15" s="212">
        <f>SUM(K7:K14)</f>
        <v>106806.32</v>
      </c>
      <c r="L15" s="212">
        <f>SUM(L7:L14)</f>
        <v>-10223.428899999984</v>
      </c>
      <c r="M15" s="213">
        <f>SUM(M7:M14)</f>
        <v>-19196.85779999997</v>
      </c>
    </row>
    <row r="18" spans="2:11" ht="15">
      <c r="B18" t="s">
        <v>86</v>
      </c>
      <c r="K18" s="192"/>
    </row>
  </sheetData>
  <sheetProtection/>
  <mergeCells count="2">
    <mergeCell ref="B5:M5"/>
    <mergeCell ref="C2:M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9" r:id="rId3"/>
  <ignoredErrors>
    <ignoredError sqref="H11" evalError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O95"/>
  <sheetViews>
    <sheetView showGridLines="0" zoomScaleSheetLayoutView="55" zoomScalePageLayoutView="0" workbookViewId="0" topLeftCell="A58">
      <selection activeCell="K79" sqref="K79"/>
    </sheetView>
  </sheetViews>
  <sheetFormatPr defaultColWidth="9.140625" defaultRowHeight="15"/>
  <cols>
    <col min="1" max="1" width="3.421875" style="0" customWidth="1"/>
    <col min="2" max="2" width="6.7109375" style="0" customWidth="1"/>
    <col min="3" max="3" width="28.57421875" style="0" customWidth="1"/>
    <col min="4" max="4" width="18.7109375" style="0" customWidth="1"/>
    <col min="5" max="5" width="15.8515625" style="0" customWidth="1"/>
    <col min="6" max="6" width="17.7109375" style="0" bestFit="1" customWidth="1"/>
    <col min="7" max="8" width="16.421875" style="0" customWidth="1"/>
    <col min="9" max="9" width="5.7109375" style="0" customWidth="1"/>
    <col min="10" max="10" width="14.140625" style="0" customWidth="1"/>
    <col min="11" max="11" width="13.28125" style="0" customWidth="1"/>
    <col min="12" max="12" width="13.57421875" style="0" customWidth="1"/>
    <col min="13" max="13" width="13.00390625" style="0" customWidth="1"/>
    <col min="14" max="14" width="14.57421875" style="0" customWidth="1"/>
    <col min="15" max="15" width="14.28125" style="0" customWidth="1"/>
    <col min="16" max="16" width="9.140625" style="0" customWidth="1"/>
  </cols>
  <sheetData>
    <row r="1" ht="15.75" thickBot="1"/>
    <row r="2" spans="2:9" ht="25.5" customHeight="1" thickBot="1">
      <c r="B2" s="247" t="s">
        <v>45</v>
      </c>
      <c r="C2" s="248"/>
      <c r="D2" s="248"/>
      <c r="E2" s="248"/>
      <c r="F2" s="248"/>
      <c r="G2" s="248"/>
      <c r="H2" s="248"/>
      <c r="I2" s="249"/>
    </row>
    <row r="3" spans="2:9" ht="15">
      <c r="B3" s="68"/>
      <c r="C3" s="2"/>
      <c r="D3" s="2"/>
      <c r="E3" s="2"/>
      <c r="F3" s="2"/>
      <c r="G3" s="2"/>
      <c r="H3" s="2"/>
      <c r="I3" s="69"/>
    </row>
    <row r="4" spans="2:9" ht="15">
      <c r="B4" s="68"/>
      <c r="C4" s="266" t="s">
        <v>24</v>
      </c>
      <c r="D4" s="266"/>
      <c r="E4" s="266"/>
      <c r="F4" s="266"/>
      <c r="G4" s="266"/>
      <c r="H4" s="266"/>
      <c r="I4" s="69"/>
    </row>
    <row r="5" spans="2:9" s="31" customFormat="1" ht="28.5" customHeight="1">
      <c r="B5" s="70"/>
      <c r="C5" s="268" t="s">
        <v>128</v>
      </c>
      <c r="D5" s="268"/>
      <c r="E5" s="268"/>
      <c r="F5" s="268"/>
      <c r="G5" s="268"/>
      <c r="H5" s="268"/>
      <c r="I5" s="83"/>
    </row>
    <row r="6" spans="2:9" ht="15">
      <c r="B6" s="68"/>
      <c r="C6" s="91"/>
      <c r="D6" s="91"/>
      <c r="E6" s="91"/>
      <c r="F6" s="91"/>
      <c r="G6" s="91"/>
      <c r="H6" s="91"/>
      <c r="I6" s="69"/>
    </row>
    <row r="7" spans="2:9" ht="15">
      <c r="B7" s="68"/>
      <c r="C7" s="71" t="s">
        <v>97</v>
      </c>
      <c r="D7" s="72"/>
      <c r="E7" s="72"/>
      <c r="F7" s="72"/>
      <c r="G7" s="72"/>
      <c r="H7" s="72"/>
      <c r="I7" s="69"/>
    </row>
    <row r="8" spans="2:9" ht="15">
      <c r="B8" s="68"/>
      <c r="C8" s="73"/>
      <c r="D8" s="72"/>
      <c r="E8" s="72"/>
      <c r="F8" s="72"/>
      <c r="G8" s="72"/>
      <c r="H8" s="72"/>
      <c r="I8" s="69"/>
    </row>
    <row r="9" spans="2:9" ht="30">
      <c r="B9" s="68"/>
      <c r="C9" s="127" t="s">
        <v>16</v>
      </c>
      <c r="D9" s="3" t="s">
        <v>17</v>
      </c>
      <c r="E9" s="3" t="s">
        <v>18</v>
      </c>
      <c r="F9" s="4" t="s">
        <v>19</v>
      </c>
      <c r="G9" s="4" t="s">
        <v>52</v>
      </c>
      <c r="H9" s="4" t="s">
        <v>167</v>
      </c>
      <c r="I9" s="77"/>
    </row>
    <row r="10" spans="2:9" ht="15">
      <c r="B10" s="68"/>
      <c r="C10" s="5" t="s">
        <v>129</v>
      </c>
      <c r="D10" s="6">
        <v>11256.11</v>
      </c>
      <c r="E10" s="7">
        <v>0.8</v>
      </c>
      <c r="F10" s="8">
        <f aca="true" t="shared" si="0" ref="F10:F15">D10*E10</f>
        <v>9004.888</v>
      </c>
      <c r="G10" s="8">
        <f aca="true" t="shared" si="1" ref="G10:G16">F10-H10</f>
        <v>4502.444</v>
      </c>
      <c r="H10" s="9">
        <f aca="true" t="shared" si="2" ref="H10:H15">F10*0.5</f>
        <v>4502.444</v>
      </c>
      <c r="I10" s="77"/>
    </row>
    <row r="11" spans="2:9" ht="15">
      <c r="B11" s="68"/>
      <c r="C11" s="5" t="s">
        <v>130</v>
      </c>
      <c r="D11" s="6">
        <v>11256.11</v>
      </c>
      <c r="E11" s="7">
        <v>0.8</v>
      </c>
      <c r="F11" s="8">
        <f t="shared" si="0"/>
        <v>9004.888</v>
      </c>
      <c r="G11" s="8">
        <f t="shared" si="1"/>
        <v>4502.444</v>
      </c>
      <c r="H11" s="9">
        <f t="shared" si="2"/>
        <v>4502.444</v>
      </c>
      <c r="I11" s="77"/>
    </row>
    <row r="12" spans="2:9" ht="15">
      <c r="B12" s="243"/>
      <c r="C12" s="5" t="s">
        <v>131</v>
      </c>
      <c r="D12" s="6">
        <v>11256.11</v>
      </c>
      <c r="E12" s="7">
        <v>0.8</v>
      </c>
      <c r="F12" s="8">
        <f t="shared" si="0"/>
        <v>9004.888</v>
      </c>
      <c r="G12" s="8">
        <f t="shared" si="1"/>
        <v>4502.444</v>
      </c>
      <c r="H12" s="9">
        <f t="shared" si="2"/>
        <v>4502.444</v>
      </c>
      <c r="I12" s="77"/>
    </row>
    <row r="13" spans="2:9" ht="15">
      <c r="B13" s="243"/>
      <c r="C13" s="5" t="s">
        <v>132</v>
      </c>
      <c r="D13" s="6">
        <v>11256.11</v>
      </c>
      <c r="E13" s="7">
        <v>0.8</v>
      </c>
      <c r="F13" s="8">
        <f t="shared" si="0"/>
        <v>9004.888</v>
      </c>
      <c r="G13" s="8">
        <f t="shared" si="1"/>
        <v>4502.444</v>
      </c>
      <c r="H13" s="9">
        <f t="shared" si="2"/>
        <v>4502.444</v>
      </c>
      <c r="I13" s="77"/>
    </row>
    <row r="14" spans="2:9" ht="15">
      <c r="B14" s="243"/>
      <c r="C14" s="5" t="s">
        <v>133</v>
      </c>
      <c r="D14" s="6">
        <v>11256.11</v>
      </c>
      <c r="E14" s="7">
        <v>0.8</v>
      </c>
      <c r="F14" s="8">
        <f t="shared" si="0"/>
        <v>9004.888</v>
      </c>
      <c r="G14" s="8">
        <f t="shared" si="1"/>
        <v>4502.444</v>
      </c>
      <c r="H14" s="9">
        <f t="shared" si="2"/>
        <v>4502.444</v>
      </c>
      <c r="I14" s="77"/>
    </row>
    <row r="15" spans="2:9" ht="15">
      <c r="B15" s="68"/>
      <c r="C15" s="5" t="s">
        <v>134</v>
      </c>
      <c r="D15" s="6">
        <v>11256.11</v>
      </c>
      <c r="E15" s="7">
        <v>0.8</v>
      </c>
      <c r="F15" s="8">
        <f t="shared" si="0"/>
        <v>9004.888</v>
      </c>
      <c r="G15" s="8">
        <f t="shared" si="1"/>
        <v>4502.444</v>
      </c>
      <c r="H15" s="9">
        <f t="shared" si="2"/>
        <v>4502.444</v>
      </c>
      <c r="I15" s="77"/>
    </row>
    <row r="16" spans="2:15" s="55" customFormat="1" ht="15">
      <c r="B16" s="74"/>
      <c r="C16" s="16" t="s">
        <v>20</v>
      </c>
      <c r="D16" s="56">
        <f>SUM(D10:D15)</f>
        <v>67536.66</v>
      </c>
      <c r="E16" s="57">
        <f>SUM(E10:E15)/6</f>
        <v>0.7999999999999999</v>
      </c>
      <c r="F16" s="58">
        <f>D16*E16</f>
        <v>54029.328</v>
      </c>
      <c r="G16" s="51">
        <f t="shared" si="1"/>
        <v>27014.664</v>
      </c>
      <c r="H16" s="51">
        <f>SUM(H10:H15)</f>
        <v>27014.664</v>
      </c>
      <c r="I16" s="84"/>
      <c r="L16" s="59"/>
      <c r="M16" s="59"/>
      <c r="N16" s="59"/>
      <c r="O16" s="59"/>
    </row>
    <row r="17" spans="2:15" ht="15">
      <c r="B17" s="68"/>
      <c r="C17" s="72"/>
      <c r="D17" s="72"/>
      <c r="E17" s="72"/>
      <c r="F17" s="72"/>
      <c r="G17" s="72"/>
      <c r="H17" s="72"/>
      <c r="I17" s="77"/>
      <c r="L17" s="12"/>
      <c r="M17" s="12"/>
      <c r="N17" s="12"/>
      <c r="O17" s="13"/>
    </row>
    <row r="18" spans="2:15" ht="15">
      <c r="B18" s="68"/>
      <c r="C18" s="71" t="s">
        <v>97</v>
      </c>
      <c r="D18" s="72"/>
      <c r="E18" s="72"/>
      <c r="F18" s="72"/>
      <c r="G18" s="72"/>
      <c r="H18" s="72"/>
      <c r="I18" s="77"/>
      <c r="L18" s="12"/>
      <c r="M18" s="12"/>
      <c r="N18" s="12"/>
      <c r="O18" s="14"/>
    </row>
    <row r="19" spans="2:15" ht="15">
      <c r="B19" s="68"/>
      <c r="C19" s="73"/>
      <c r="D19" s="72"/>
      <c r="E19" s="72"/>
      <c r="F19" s="72"/>
      <c r="G19" s="72"/>
      <c r="H19" s="72"/>
      <c r="I19" s="77"/>
      <c r="L19" s="2"/>
      <c r="M19" s="2"/>
      <c r="N19" s="2"/>
      <c r="O19" s="13"/>
    </row>
    <row r="20" spans="2:15" s="55" customFormat="1" ht="30">
      <c r="B20" s="74"/>
      <c r="C20" s="62" t="s">
        <v>16</v>
      </c>
      <c r="D20" s="3" t="s">
        <v>17</v>
      </c>
      <c r="E20" s="3" t="s">
        <v>18</v>
      </c>
      <c r="F20" s="4" t="s">
        <v>19</v>
      </c>
      <c r="G20" s="4" t="s">
        <v>52</v>
      </c>
      <c r="H20" s="4" t="s">
        <v>167</v>
      </c>
      <c r="I20" s="84"/>
      <c r="L20" s="63"/>
      <c r="M20" s="63"/>
      <c r="N20" s="64"/>
      <c r="O20" s="65"/>
    </row>
    <row r="21" spans="2:15" s="55" customFormat="1" ht="15">
      <c r="B21" s="74"/>
      <c r="C21" s="5" t="s">
        <v>129</v>
      </c>
      <c r="D21" s="6">
        <v>13009.2</v>
      </c>
      <c r="E21" s="7">
        <v>0.55</v>
      </c>
      <c r="F21" s="8">
        <f aca="true" t="shared" si="3" ref="F21:F27">D21*E21</f>
        <v>7155.060000000001</v>
      </c>
      <c r="G21" s="8">
        <f aca="true" t="shared" si="4" ref="G21:G27">F21-H21</f>
        <v>3577.5300000000007</v>
      </c>
      <c r="H21" s="9">
        <f aca="true" t="shared" si="5" ref="H21:H26">F21*0.5</f>
        <v>3577.5300000000007</v>
      </c>
      <c r="I21" s="84"/>
      <c r="L21" s="63"/>
      <c r="M21" s="63"/>
      <c r="N21" s="64"/>
      <c r="O21" s="65"/>
    </row>
    <row r="22" spans="2:15" s="55" customFormat="1" ht="15">
      <c r="B22" s="74"/>
      <c r="C22" s="5" t="s">
        <v>130</v>
      </c>
      <c r="D22" s="6">
        <v>13009.2</v>
      </c>
      <c r="E22" s="7">
        <v>0.55</v>
      </c>
      <c r="F22" s="8">
        <f t="shared" si="3"/>
        <v>7155.060000000001</v>
      </c>
      <c r="G22" s="8">
        <f t="shared" si="4"/>
        <v>3577.5300000000007</v>
      </c>
      <c r="H22" s="9">
        <f t="shared" si="5"/>
        <v>3577.5300000000007</v>
      </c>
      <c r="I22" s="84"/>
      <c r="L22" s="63"/>
      <c r="M22" s="63"/>
      <c r="N22" s="64"/>
      <c r="O22" s="65"/>
    </row>
    <row r="23" spans="2:15" s="55" customFormat="1" ht="15">
      <c r="B23" s="74"/>
      <c r="C23" s="5" t="s">
        <v>131</v>
      </c>
      <c r="D23" s="6">
        <v>13009.2</v>
      </c>
      <c r="E23" s="7">
        <v>0.55</v>
      </c>
      <c r="F23" s="8">
        <f t="shared" si="3"/>
        <v>7155.060000000001</v>
      </c>
      <c r="G23" s="8">
        <f t="shared" si="4"/>
        <v>3577.5300000000007</v>
      </c>
      <c r="H23" s="9">
        <f t="shared" si="5"/>
        <v>3577.5300000000007</v>
      </c>
      <c r="I23" s="84"/>
      <c r="L23" s="63"/>
      <c r="M23" s="63"/>
      <c r="N23" s="64"/>
      <c r="O23" s="65"/>
    </row>
    <row r="24" spans="2:15" ht="15">
      <c r="B24" s="68"/>
      <c r="C24" s="5" t="s">
        <v>132</v>
      </c>
      <c r="D24" s="6">
        <v>13009.2</v>
      </c>
      <c r="E24" s="7">
        <v>0.55</v>
      </c>
      <c r="F24" s="8">
        <f t="shared" si="3"/>
        <v>7155.060000000001</v>
      </c>
      <c r="G24" s="8">
        <f t="shared" si="4"/>
        <v>3577.5300000000007</v>
      </c>
      <c r="H24" s="9">
        <f t="shared" si="5"/>
        <v>3577.5300000000007</v>
      </c>
      <c r="I24" s="77"/>
      <c r="L24" s="2"/>
      <c r="M24" s="2"/>
      <c r="N24" s="2"/>
      <c r="O24" s="13"/>
    </row>
    <row r="25" spans="2:15" ht="15">
      <c r="B25" s="68"/>
      <c r="C25" s="5" t="s">
        <v>133</v>
      </c>
      <c r="D25" s="6">
        <v>13009.2</v>
      </c>
      <c r="E25" s="7">
        <v>0.55</v>
      </c>
      <c r="F25" s="8">
        <f t="shared" si="3"/>
        <v>7155.060000000001</v>
      </c>
      <c r="G25" s="8">
        <f t="shared" si="4"/>
        <v>3577.5300000000007</v>
      </c>
      <c r="H25" s="9">
        <f t="shared" si="5"/>
        <v>3577.5300000000007</v>
      </c>
      <c r="I25" s="77"/>
      <c r="L25" s="15"/>
      <c r="M25" s="15"/>
      <c r="N25" s="15"/>
      <c r="O25" s="13"/>
    </row>
    <row r="26" spans="2:9" ht="15">
      <c r="B26" s="68"/>
      <c r="C26" s="5" t="s">
        <v>134</v>
      </c>
      <c r="D26" s="6">
        <v>13009.2</v>
      </c>
      <c r="E26" s="7">
        <v>0.55</v>
      </c>
      <c r="F26" s="8">
        <f t="shared" si="3"/>
        <v>7155.060000000001</v>
      </c>
      <c r="G26" s="8">
        <f t="shared" si="4"/>
        <v>3577.5300000000007</v>
      </c>
      <c r="H26" s="9">
        <f t="shared" si="5"/>
        <v>3577.5300000000007</v>
      </c>
      <c r="I26" s="77"/>
    </row>
    <row r="27" spans="2:9" s="55" customFormat="1" ht="15">
      <c r="B27" s="74"/>
      <c r="C27" s="60" t="s">
        <v>20</v>
      </c>
      <c r="D27" s="61">
        <f>SUM(D21:D26)</f>
        <v>78055.2</v>
      </c>
      <c r="E27" s="57">
        <f>SUM(E21:E26)/6</f>
        <v>0.5499999999999999</v>
      </c>
      <c r="F27" s="58">
        <f t="shared" si="3"/>
        <v>42930.35999999999</v>
      </c>
      <c r="G27" s="51">
        <f t="shared" si="4"/>
        <v>21465.179999999993</v>
      </c>
      <c r="H27" s="51">
        <f>SUM(H21:H26)</f>
        <v>21465.18</v>
      </c>
      <c r="I27" s="84"/>
    </row>
    <row r="28" spans="2:9" ht="15">
      <c r="B28" s="68"/>
      <c r="C28" s="72"/>
      <c r="D28" s="72"/>
      <c r="E28" s="72"/>
      <c r="F28" s="72"/>
      <c r="G28" s="72"/>
      <c r="H28" s="72"/>
      <c r="I28" s="77"/>
    </row>
    <row r="29" spans="2:9" s="55" customFormat="1" ht="15">
      <c r="B29" s="74"/>
      <c r="C29" s="71" t="s">
        <v>97</v>
      </c>
      <c r="D29" s="75"/>
      <c r="E29" s="75"/>
      <c r="F29" s="75"/>
      <c r="G29" s="75"/>
      <c r="H29" s="75"/>
      <c r="I29" s="84"/>
    </row>
    <row r="30" spans="2:9" ht="15">
      <c r="B30" s="68"/>
      <c r="C30" s="73"/>
      <c r="D30" s="72"/>
      <c r="E30" s="72"/>
      <c r="F30" s="72"/>
      <c r="G30" s="72"/>
      <c r="H30" s="72"/>
      <c r="I30" s="77"/>
    </row>
    <row r="31" spans="2:9" s="55" customFormat="1" ht="30">
      <c r="B31" s="74"/>
      <c r="C31" s="62" t="s">
        <v>16</v>
      </c>
      <c r="D31" s="3" t="s">
        <v>17</v>
      </c>
      <c r="E31" s="3" t="s">
        <v>18</v>
      </c>
      <c r="F31" s="4" t="s">
        <v>19</v>
      </c>
      <c r="G31" s="4" t="s">
        <v>52</v>
      </c>
      <c r="H31" s="4" t="s">
        <v>167</v>
      </c>
      <c r="I31" s="84"/>
    </row>
    <row r="32" spans="2:9" s="55" customFormat="1" ht="15">
      <c r="B32" s="74"/>
      <c r="C32" s="5" t="s">
        <v>129</v>
      </c>
      <c r="D32" s="6">
        <v>9376</v>
      </c>
      <c r="E32" s="7">
        <v>0.4</v>
      </c>
      <c r="F32" s="8">
        <f aca="true" t="shared" si="6" ref="F32:F38">D32*E32</f>
        <v>3750.4</v>
      </c>
      <c r="G32" s="8">
        <f aca="true" t="shared" si="7" ref="G32:G38">F32-H32</f>
        <v>1875.2</v>
      </c>
      <c r="H32" s="9">
        <f aca="true" t="shared" si="8" ref="H32:H37">F32*0.5</f>
        <v>1875.2</v>
      </c>
      <c r="I32" s="84"/>
    </row>
    <row r="33" spans="2:9" s="55" customFormat="1" ht="15">
      <c r="B33" s="74"/>
      <c r="C33" s="5" t="s">
        <v>130</v>
      </c>
      <c r="D33" s="6">
        <v>9376</v>
      </c>
      <c r="E33" s="7">
        <v>0.4</v>
      </c>
      <c r="F33" s="8">
        <f t="shared" si="6"/>
        <v>3750.4</v>
      </c>
      <c r="G33" s="8">
        <f t="shared" si="7"/>
        <v>1875.2</v>
      </c>
      <c r="H33" s="9">
        <f t="shared" si="8"/>
        <v>1875.2</v>
      </c>
      <c r="I33" s="84"/>
    </row>
    <row r="34" spans="2:9" s="55" customFormat="1" ht="15">
      <c r="B34" s="74"/>
      <c r="C34" s="5" t="s">
        <v>131</v>
      </c>
      <c r="D34" s="6">
        <v>9376</v>
      </c>
      <c r="E34" s="7">
        <v>0.4</v>
      </c>
      <c r="F34" s="8">
        <f t="shared" si="6"/>
        <v>3750.4</v>
      </c>
      <c r="G34" s="8">
        <f t="shared" si="7"/>
        <v>1875.2</v>
      </c>
      <c r="H34" s="9">
        <f t="shared" si="8"/>
        <v>1875.2</v>
      </c>
      <c r="I34" s="84"/>
    </row>
    <row r="35" spans="2:9" ht="15">
      <c r="B35" s="68"/>
      <c r="C35" s="5" t="s">
        <v>132</v>
      </c>
      <c r="D35" s="6">
        <v>9376</v>
      </c>
      <c r="E35" s="7">
        <v>0.4</v>
      </c>
      <c r="F35" s="8">
        <f t="shared" si="6"/>
        <v>3750.4</v>
      </c>
      <c r="G35" s="8">
        <f t="shared" si="7"/>
        <v>1875.2</v>
      </c>
      <c r="H35" s="9">
        <f t="shared" si="8"/>
        <v>1875.2</v>
      </c>
      <c r="I35" s="77"/>
    </row>
    <row r="36" spans="2:9" ht="15">
      <c r="B36" s="68"/>
      <c r="C36" s="5" t="s">
        <v>133</v>
      </c>
      <c r="D36" s="6">
        <v>9376</v>
      </c>
      <c r="E36" s="7">
        <v>0.4</v>
      </c>
      <c r="F36" s="8">
        <f t="shared" si="6"/>
        <v>3750.4</v>
      </c>
      <c r="G36" s="8">
        <f t="shared" si="7"/>
        <v>1875.2</v>
      </c>
      <c r="H36" s="9">
        <f t="shared" si="8"/>
        <v>1875.2</v>
      </c>
      <c r="I36" s="77"/>
    </row>
    <row r="37" spans="2:9" ht="15">
      <c r="B37" s="68"/>
      <c r="C37" s="5" t="s">
        <v>134</v>
      </c>
      <c r="D37" s="6">
        <v>9376</v>
      </c>
      <c r="E37" s="7">
        <v>0.4</v>
      </c>
      <c r="F37" s="8">
        <f t="shared" si="6"/>
        <v>3750.4</v>
      </c>
      <c r="G37" s="8">
        <f t="shared" si="7"/>
        <v>1875.2</v>
      </c>
      <c r="H37" s="9">
        <f t="shared" si="8"/>
        <v>1875.2</v>
      </c>
      <c r="I37" s="77"/>
    </row>
    <row r="38" spans="2:9" s="55" customFormat="1" ht="15">
      <c r="B38" s="74"/>
      <c r="C38" s="16" t="s">
        <v>20</v>
      </c>
      <c r="D38" s="56">
        <f>SUM(D32:D37)</f>
        <v>56256</v>
      </c>
      <c r="E38" s="57">
        <f>SUM(E32:E37)/6</f>
        <v>0.39999999999999997</v>
      </c>
      <c r="F38" s="58">
        <f t="shared" si="6"/>
        <v>22502.399999999998</v>
      </c>
      <c r="G38" s="51">
        <f t="shared" si="7"/>
        <v>11251.199999999997</v>
      </c>
      <c r="H38" s="51">
        <f>SUM(H32:H37)</f>
        <v>11251.2</v>
      </c>
      <c r="I38" s="84"/>
    </row>
    <row r="39" spans="2:9" ht="15">
      <c r="B39" s="68"/>
      <c r="C39" s="72"/>
      <c r="D39" s="72"/>
      <c r="E39" s="72"/>
      <c r="F39" s="72"/>
      <c r="G39" s="72"/>
      <c r="H39" s="72"/>
      <c r="I39" s="77"/>
    </row>
    <row r="40" spans="2:9" ht="15">
      <c r="B40" s="68"/>
      <c r="C40" s="71" t="s">
        <v>97</v>
      </c>
      <c r="D40" s="72"/>
      <c r="E40" s="72"/>
      <c r="F40" s="72"/>
      <c r="G40" s="72"/>
      <c r="H40" s="72"/>
      <c r="I40" s="77"/>
    </row>
    <row r="41" spans="2:9" ht="15">
      <c r="B41" s="68"/>
      <c r="C41" s="73"/>
      <c r="D41" s="72"/>
      <c r="E41" s="72"/>
      <c r="F41" s="72"/>
      <c r="G41" s="72"/>
      <c r="H41" s="72"/>
      <c r="I41" s="77"/>
    </row>
    <row r="42" spans="2:9" s="55" customFormat="1" ht="30">
      <c r="B42" s="74"/>
      <c r="C42" s="62" t="s">
        <v>16</v>
      </c>
      <c r="D42" s="3" t="s">
        <v>17</v>
      </c>
      <c r="E42" s="3" t="s">
        <v>18</v>
      </c>
      <c r="F42" s="4" t="s">
        <v>19</v>
      </c>
      <c r="G42" s="4" t="s">
        <v>52</v>
      </c>
      <c r="H42" s="4" t="s">
        <v>167</v>
      </c>
      <c r="I42" s="84"/>
    </row>
    <row r="43" spans="2:9" s="55" customFormat="1" ht="15">
      <c r="B43" s="74"/>
      <c r="C43" s="5" t="s">
        <v>129</v>
      </c>
      <c r="D43" s="6">
        <v>10481.92</v>
      </c>
      <c r="E43" s="7">
        <v>0.2</v>
      </c>
      <c r="F43" s="8">
        <f aca="true" t="shared" si="9" ref="F43:F49">D43*E43</f>
        <v>2096.384</v>
      </c>
      <c r="G43" s="8">
        <f aca="true" t="shared" si="10" ref="G43:G48">F43-H43</f>
        <v>1048.192</v>
      </c>
      <c r="H43" s="9">
        <f aca="true" t="shared" si="11" ref="H43:H48">F43*0.5</f>
        <v>1048.192</v>
      </c>
      <c r="I43" s="84"/>
    </row>
    <row r="44" spans="2:9" s="55" customFormat="1" ht="15">
      <c r="B44" s="74"/>
      <c r="C44" s="5" t="s">
        <v>130</v>
      </c>
      <c r="D44" s="6">
        <v>10481.92</v>
      </c>
      <c r="E44" s="7">
        <v>0.2</v>
      </c>
      <c r="F44" s="8">
        <f t="shared" si="9"/>
        <v>2096.384</v>
      </c>
      <c r="G44" s="8">
        <f t="shared" si="10"/>
        <v>1048.192</v>
      </c>
      <c r="H44" s="9">
        <f t="shared" si="11"/>
        <v>1048.192</v>
      </c>
      <c r="I44" s="84"/>
    </row>
    <row r="45" spans="2:9" s="55" customFormat="1" ht="15">
      <c r="B45" s="74"/>
      <c r="C45" s="5" t="s">
        <v>131</v>
      </c>
      <c r="D45" s="6">
        <v>10481.92</v>
      </c>
      <c r="E45" s="7">
        <v>0.2</v>
      </c>
      <c r="F45" s="8">
        <f t="shared" si="9"/>
        <v>2096.384</v>
      </c>
      <c r="G45" s="8">
        <f t="shared" si="10"/>
        <v>1048.192</v>
      </c>
      <c r="H45" s="9">
        <f t="shared" si="11"/>
        <v>1048.192</v>
      </c>
      <c r="I45" s="84"/>
    </row>
    <row r="46" spans="2:9" ht="15">
      <c r="B46" s="68"/>
      <c r="C46" s="5" t="s">
        <v>132</v>
      </c>
      <c r="D46" s="6">
        <v>10481.92</v>
      </c>
      <c r="E46" s="7">
        <v>0.3</v>
      </c>
      <c r="F46" s="8">
        <f t="shared" si="9"/>
        <v>3144.576</v>
      </c>
      <c r="G46" s="8">
        <f t="shared" si="10"/>
        <v>1572.288</v>
      </c>
      <c r="H46" s="9">
        <f t="shared" si="11"/>
        <v>1572.288</v>
      </c>
      <c r="I46" s="77"/>
    </row>
    <row r="47" spans="2:9" ht="15">
      <c r="B47" s="68"/>
      <c r="C47" s="5" t="s">
        <v>133</v>
      </c>
      <c r="D47" s="6">
        <v>10481.92</v>
      </c>
      <c r="E47" s="7">
        <v>0.2</v>
      </c>
      <c r="F47" s="8">
        <f t="shared" si="9"/>
        <v>2096.384</v>
      </c>
      <c r="G47" s="8">
        <f t="shared" si="10"/>
        <v>1048.192</v>
      </c>
      <c r="H47" s="9">
        <f t="shared" si="11"/>
        <v>1048.192</v>
      </c>
      <c r="I47" s="77"/>
    </row>
    <row r="48" spans="2:9" ht="15">
      <c r="B48" s="68"/>
      <c r="C48" s="5" t="s">
        <v>134</v>
      </c>
      <c r="D48" s="6">
        <v>10481.92</v>
      </c>
      <c r="E48" s="7">
        <v>0.3</v>
      </c>
      <c r="F48" s="8">
        <f t="shared" si="9"/>
        <v>3144.576</v>
      </c>
      <c r="G48" s="8">
        <f t="shared" si="10"/>
        <v>1572.288</v>
      </c>
      <c r="H48" s="9">
        <f t="shared" si="11"/>
        <v>1572.288</v>
      </c>
      <c r="I48" s="77"/>
    </row>
    <row r="49" spans="2:9" ht="15">
      <c r="B49" s="68"/>
      <c r="C49" s="16" t="s">
        <v>20</v>
      </c>
      <c r="D49" s="11">
        <f>SUM(D43:D48)</f>
        <v>62891.52</v>
      </c>
      <c r="E49" s="237">
        <f>SUM(E43:E48)/6</f>
        <v>0.23333333333333336</v>
      </c>
      <c r="F49" s="8">
        <f t="shared" si="9"/>
        <v>14674.688000000002</v>
      </c>
      <c r="G49" s="51">
        <f>F49-H49</f>
        <v>7337.344000000003</v>
      </c>
      <c r="H49" s="51">
        <f>SUM(H43:H48)</f>
        <v>7337.343999999999</v>
      </c>
      <c r="I49" s="77"/>
    </row>
    <row r="50" spans="2:9" ht="15">
      <c r="B50" s="68"/>
      <c r="C50" s="72"/>
      <c r="D50" s="72"/>
      <c r="E50" s="72"/>
      <c r="F50" s="72"/>
      <c r="G50" s="72"/>
      <c r="H50" s="72"/>
      <c r="I50" s="77"/>
    </row>
    <row r="51" spans="2:9" ht="15">
      <c r="B51" s="68"/>
      <c r="C51" s="71" t="s">
        <v>97</v>
      </c>
      <c r="D51" s="72"/>
      <c r="E51" s="72"/>
      <c r="F51" s="72"/>
      <c r="G51" s="72"/>
      <c r="H51" s="72"/>
      <c r="I51" s="77"/>
    </row>
    <row r="52" spans="2:9" ht="15">
      <c r="B52" s="68"/>
      <c r="C52" s="73"/>
      <c r="D52" s="72"/>
      <c r="E52" s="72"/>
      <c r="F52" s="72"/>
      <c r="G52" s="72"/>
      <c r="H52" s="72"/>
      <c r="I52" s="77"/>
    </row>
    <row r="53" spans="2:9" s="55" customFormat="1" ht="30">
      <c r="B53" s="74"/>
      <c r="C53" s="62" t="s">
        <v>16</v>
      </c>
      <c r="D53" s="3" t="s">
        <v>17</v>
      </c>
      <c r="E53" s="3" t="s">
        <v>18</v>
      </c>
      <c r="F53" s="4" t="s">
        <v>19</v>
      </c>
      <c r="G53" s="4" t="s">
        <v>52</v>
      </c>
      <c r="H53" s="4" t="s">
        <v>167</v>
      </c>
      <c r="I53" s="84"/>
    </row>
    <row r="54" spans="2:9" s="55" customFormat="1" ht="15">
      <c r="B54" s="74"/>
      <c r="C54" s="5" t="s">
        <v>129</v>
      </c>
      <c r="D54" s="6">
        <v>10481.92</v>
      </c>
      <c r="E54" s="7">
        <v>0.2</v>
      </c>
      <c r="F54" s="8">
        <f aca="true" t="shared" si="12" ref="F54:F60">D54*E54</f>
        <v>2096.384</v>
      </c>
      <c r="G54" s="8">
        <f aca="true" t="shared" si="13" ref="G54:G60">F54-H54</f>
        <v>1048.192</v>
      </c>
      <c r="H54" s="8">
        <f aca="true" t="shared" si="14" ref="H54:H59">F54*0.5</f>
        <v>1048.192</v>
      </c>
      <c r="I54" s="84"/>
    </row>
    <row r="55" spans="2:9" s="55" customFormat="1" ht="15">
      <c r="B55" s="74"/>
      <c r="C55" s="5" t="s">
        <v>130</v>
      </c>
      <c r="D55" s="6">
        <v>10481.92</v>
      </c>
      <c r="E55" s="7">
        <v>0.2</v>
      </c>
      <c r="F55" s="8">
        <f t="shared" si="12"/>
        <v>2096.384</v>
      </c>
      <c r="G55" s="8">
        <f t="shared" si="13"/>
        <v>1048.192</v>
      </c>
      <c r="H55" s="8">
        <f t="shared" si="14"/>
        <v>1048.192</v>
      </c>
      <c r="I55" s="84"/>
    </row>
    <row r="56" spans="2:9" s="55" customFormat="1" ht="15">
      <c r="B56" s="74"/>
      <c r="C56" s="5" t="s">
        <v>131</v>
      </c>
      <c r="D56" s="6">
        <v>10481.92</v>
      </c>
      <c r="E56" s="7">
        <v>0.2</v>
      </c>
      <c r="F56" s="8">
        <f t="shared" si="12"/>
        <v>2096.384</v>
      </c>
      <c r="G56" s="8">
        <f t="shared" si="13"/>
        <v>1048.192</v>
      </c>
      <c r="H56" s="8">
        <f t="shared" si="14"/>
        <v>1048.192</v>
      </c>
      <c r="I56" s="84"/>
    </row>
    <row r="57" spans="2:9" ht="15">
      <c r="B57" s="68"/>
      <c r="C57" s="5" t="s">
        <v>132</v>
      </c>
      <c r="D57" s="6">
        <v>10481.92</v>
      </c>
      <c r="E57" s="7">
        <v>0.2</v>
      </c>
      <c r="F57" s="8">
        <f t="shared" si="12"/>
        <v>2096.384</v>
      </c>
      <c r="G57" s="8">
        <f t="shared" si="13"/>
        <v>1048.192</v>
      </c>
      <c r="H57" s="8">
        <f t="shared" si="14"/>
        <v>1048.192</v>
      </c>
      <c r="I57" s="77"/>
    </row>
    <row r="58" spans="2:9" ht="15">
      <c r="B58" s="68"/>
      <c r="C58" s="5" t="s">
        <v>133</v>
      </c>
      <c r="D58" s="6">
        <v>10481.92</v>
      </c>
      <c r="E58" s="7">
        <v>0.2</v>
      </c>
      <c r="F58" s="8">
        <f t="shared" si="12"/>
        <v>2096.384</v>
      </c>
      <c r="G58" s="8">
        <f t="shared" si="13"/>
        <v>1048.192</v>
      </c>
      <c r="H58" s="10">
        <f t="shared" si="14"/>
        <v>1048.192</v>
      </c>
      <c r="I58" s="77"/>
    </row>
    <row r="59" spans="2:9" ht="15">
      <c r="B59" s="68"/>
      <c r="C59" s="5" t="s">
        <v>134</v>
      </c>
      <c r="D59" s="6">
        <v>8766.7</v>
      </c>
      <c r="E59" s="7">
        <v>0.2</v>
      </c>
      <c r="F59" s="8">
        <f t="shared" si="12"/>
        <v>1753.3400000000001</v>
      </c>
      <c r="G59" s="8">
        <f t="shared" si="13"/>
        <v>876.6700000000001</v>
      </c>
      <c r="H59" s="10">
        <f t="shared" si="14"/>
        <v>876.6700000000001</v>
      </c>
      <c r="I59" s="77"/>
    </row>
    <row r="60" spans="2:9" s="55" customFormat="1" ht="15">
      <c r="B60" s="74"/>
      <c r="C60" s="16" t="s">
        <v>20</v>
      </c>
      <c r="D60" s="56">
        <f>SUM(D54:D59)</f>
        <v>61176.3</v>
      </c>
      <c r="E60" s="57">
        <f>SUM(E54:E59)/6</f>
        <v>0.19999999999999998</v>
      </c>
      <c r="F60" s="58">
        <f t="shared" si="12"/>
        <v>12235.26</v>
      </c>
      <c r="G60" s="51">
        <f t="shared" si="13"/>
        <v>6117.63</v>
      </c>
      <c r="H60" s="51">
        <f>SUM(H54:H59)</f>
        <v>6117.63</v>
      </c>
      <c r="I60" s="84"/>
    </row>
    <row r="61" spans="2:9" ht="15">
      <c r="B61" s="68"/>
      <c r="C61" s="72"/>
      <c r="D61" s="72"/>
      <c r="E61" s="72"/>
      <c r="F61" s="72"/>
      <c r="G61" s="72"/>
      <c r="H61" s="72"/>
      <c r="I61" s="77"/>
    </row>
    <row r="62" spans="2:9" ht="15">
      <c r="B62" s="68"/>
      <c r="C62" s="71" t="s">
        <v>97</v>
      </c>
      <c r="D62" s="72"/>
      <c r="E62" s="72"/>
      <c r="F62" s="72"/>
      <c r="G62" s="72"/>
      <c r="H62" s="72"/>
      <c r="I62" s="77"/>
    </row>
    <row r="63" spans="2:9" ht="15">
      <c r="B63" s="68"/>
      <c r="C63" s="73"/>
      <c r="D63" s="72"/>
      <c r="E63" s="72"/>
      <c r="F63" s="72"/>
      <c r="G63" s="72"/>
      <c r="H63" s="72"/>
      <c r="I63" s="77"/>
    </row>
    <row r="64" spans="2:9" s="55" customFormat="1" ht="30">
      <c r="B64" s="74"/>
      <c r="C64" s="62" t="s">
        <v>16</v>
      </c>
      <c r="D64" s="3" t="s">
        <v>17</v>
      </c>
      <c r="E64" s="3" t="s">
        <v>18</v>
      </c>
      <c r="F64" s="4" t="s">
        <v>19</v>
      </c>
      <c r="G64" s="4" t="s">
        <v>52</v>
      </c>
      <c r="H64" s="4" t="s">
        <v>167</v>
      </c>
      <c r="I64" s="84"/>
    </row>
    <row r="65" spans="2:9" s="55" customFormat="1" ht="15">
      <c r="B65" s="74"/>
      <c r="C65" s="5" t="s">
        <v>129</v>
      </c>
      <c r="D65" s="6">
        <v>0</v>
      </c>
      <c r="E65" s="7">
        <v>0</v>
      </c>
      <c r="F65" s="8">
        <f aca="true" t="shared" si="15" ref="F65:F71">D65*E65</f>
        <v>0</v>
      </c>
      <c r="G65" s="8">
        <f aca="true" t="shared" si="16" ref="G65:G71">F65-H65</f>
        <v>0</v>
      </c>
      <c r="H65" s="9">
        <f>F65/2</f>
        <v>0</v>
      </c>
      <c r="I65" s="84"/>
    </row>
    <row r="66" spans="2:9" s="55" customFormat="1" ht="15">
      <c r="B66" s="74"/>
      <c r="C66" s="5" t="s">
        <v>130</v>
      </c>
      <c r="D66" s="6">
        <v>0</v>
      </c>
      <c r="E66" s="7">
        <v>0</v>
      </c>
      <c r="F66" s="8">
        <f t="shared" si="15"/>
        <v>0</v>
      </c>
      <c r="G66" s="8">
        <f t="shared" si="16"/>
        <v>0</v>
      </c>
      <c r="H66" s="9">
        <f>F66/2</f>
        <v>0</v>
      </c>
      <c r="I66" s="84"/>
    </row>
    <row r="67" spans="2:9" s="55" customFormat="1" ht="15">
      <c r="B67" s="74"/>
      <c r="C67" s="5" t="s">
        <v>131</v>
      </c>
      <c r="D67" s="6">
        <v>0</v>
      </c>
      <c r="E67" s="7">
        <v>0</v>
      </c>
      <c r="F67" s="8">
        <f t="shared" si="15"/>
        <v>0</v>
      </c>
      <c r="G67" s="8">
        <f t="shared" si="16"/>
        <v>0</v>
      </c>
      <c r="H67" s="9">
        <f>F67/2</f>
        <v>0</v>
      </c>
      <c r="I67" s="84"/>
    </row>
    <row r="68" spans="2:9" ht="15">
      <c r="B68" s="68"/>
      <c r="C68" s="5" t="s">
        <v>132</v>
      </c>
      <c r="D68" s="6">
        <v>0</v>
      </c>
      <c r="E68" s="7">
        <v>0</v>
      </c>
      <c r="F68" s="8">
        <f t="shared" si="15"/>
        <v>0</v>
      </c>
      <c r="G68" s="8">
        <f t="shared" si="16"/>
        <v>0</v>
      </c>
      <c r="H68" s="9">
        <f>F68/2</f>
        <v>0</v>
      </c>
      <c r="I68" s="77"/>
    </row>
    <row r="69" spans="2:9" ht="15">
      <c r="B69" s="68"/>
      <c r="C69" s="5" t="s">
        <v>133</v>
      </c>
      <c r="D69" s="6">
        <v>7025.34</v>
      </c>
      <c r="E69" s="7">
        <v>0.2</v>
      </c>
      <c r="F69" s="8">
        <f t="shared" si="15"/>
        <v>1405.0680000000002</v>
      </c>
      <c r="G69" s="8">
        <f t="shared" si="16"/>
        <v>702.5340000000001</v>
      </c>
      <c r="H69" s="10">
        <f>F69*0.5</f>
        <v>702.5340000000001</v>
      </c>
      <c r="I69" s="77"/>
    </row>
    <row r="70" spans="2:9" ht="15">
      <c r="B70" s="68"/>
      <c r="C70" s="5" t="s">
        <v>134</v>
      </c>
      <c r="D70" s="6">
        <v>7025.34</v>
      </c>
      <c r="E70" s="7">
        <v>0.2</v>
      </c>
      <c r="F70" s="8">
        <f t="shared" si="15"/>
        <v>1405.0680000000002</v>
      </c>
      <c r="G70" s="8">
        <f t="shared" si="16"/>
        <v>702.5340000000001</v>
      </c>
      <c r="H70" s="10">
        <f>F70*0.5</f>
        <v>702.5340000000001</v>
      </c>
      <c r="I70" s="77"/>
    </row>
    <row r="71" spans="2:9" ht="15">
      <c r="B71" s="68"/>
      <c r="C71" s="16" t="s">
        <v>20</v>
      </c>
      <c r="D71" s="52">
        <f>SUM(D65:D70)</f>
        <v>14050.68</v>
      </c>
      <c r="E71" s="53">
        <f>SUM(E65:E70)/2</f>
        <v>0.2</v>
      </c>
      <c r="F71" s="54">
        <f t="shared" si="15"/>
        <v>2810.1360000000004</v>
      </c>
      <c r="G71" s="51">
        <f t="shared" si="16"/>
        <v>1405.0680000000002</v>
      </c>
      <c r="H71" s="51">
        <f>SUM(H65:H70)</f>
        <v>1405.0680000000002</v>
      </c>
      <c r="I71" s="77"/>
    </row>
    <row r="72" spans="2:9" ht="15.75" thickBot="1">
      <c r="B72" s="68"/>
      <c r="C72" s="76"/>
      <c r="D72" s="76"/>
      <c r="E72" s="76"/>
      <c r="F72" s="76"/>
      <c r="G72" s="76"/>
      <c r="H72" s="76"/>
      <c r="I72" s="77"/>
    </row>
    <row r="73" spans="2:9" ht="47.25" customHeight="1" thickBot="1">
      <c r="B73" s="68"/>
      <c r="C73" s="162" t="s">
        <v>72</v>
      </c>
      <c r="D73" s="161">
        <v>71806.32</v>
      </c>
      <c r="E73" s="76"/>
      <c r="F73" s="76"/>
      <c r="G73" s="76"/>
      <c r="H73" s="76"/>
      <c r="I73" s="77"/>
    </row>
    <row r="74" spans="2:9" ht="45.75" customHeight="1" thickBot="1">
      <c r="B74" s="68"/>
      <c r="C74" s="162" t="s">
        <v>168</v>
      </c>
      <c r="D74" s="161">
        <v>71806.32</v>
      </c>
      <c r="E74" s="76"/>
      <c r="F74" s="76"/>
      <c r="G74" s="76"/>
      <c r="H74" s="76"/>
      <c r="I74" s="77"/>
    </row>
    <row r="75" spans="2:9" ht="15">
      <c r="B75" s="68"/>
      <c r="C75" s="78"/>
      <c r="D75" s="76"/>
      <c r="E75" s="76"/>
      <c r="F75" s="76"/>
      <c r="G75" s="76"/>
      <c r="H75" s="76"/>
      <c r="I75" s="77"/>
    </row>
    <row r="76" spans="2:9" s="55" customFormat="1" ht="33.75" customHeight="1">
      <c r="B76" s="79" t="s">
        <v>21</v>
      </c>
      <c r="C76" s="66" t="s">
        <v>22</v>
      </c>
      <c r="D76" s="67" t="s">
        <v>17</v>
      </c>
      <c r="E76" s="66" t="s">
        <v>18</v>
      </c>
      <c r="F76" s="66" t="s">
        <v>74</v>
      </c>
      <c r="G76" s="195" t="s">
        <v>75</v>
      </c>
      <c r="H76" s="194" t="s">
        <v>169</v>
      </c>
      <c r="I76" s="84"/>
    </row>
    <row r="77" spans="2:9" ht="15">
      <c r="B77" s="80">
        <v>1</v>
      </c>
      <c r="C77" s="17" t="s">
        <v>91</v>
      </c>
      <c r="D77" s="18">
        <f>D16</f>
        <v>67536.66</v>
      </c>
      <c r="E77" s="19">
        <f>E16</f>
        <v>0.7999999999999999</v>
      </c>
      <c r="F77" s="20">
        <f>F16</f>
        <v>54029.328</v>
      </c>
      <c r="G77" s="21">
        <f aca="true" t="shared" si="17" ref="G77:G83">F77-H77</f>
        <v>27014.664</v>
      </c>
      <c r="H77" s="21">
        <f>H16</f>
        <v>27014.664</v>
      </c>
      <c r="I77" s="69"/>
    </row>
    <row r="78" spans="2:9" ht="15">
      <c r="B78" s="81">
        <v>2</v>
      </c>
      <c r="C78" s="22" t="s">
        <v>92</v>
      </c>
      <c r="D78" s="23">
        <f>D27</f>
        <v>78055.2</v>
      </c>
      <c r="E78" s="24">
        <f>E27</f>
        <v>0.5499999999999999</v>
      </c>
      <c r="F78" s="25">
        <f>F27</f>
        <v>42930.35999999999</v>
      </c>
      <c r="G78" s="26">
        <f t="shared" si="17"/>
        <v>21465.179999999993</v>
      </c>
      <c r="H78" s="26">
        <f>H27</f>
        <v>21465.18</v>
      </c>
      <c r="I78" s="69"/>
    </row>
    <row r="79" spans="2:9" ht="15">
      <c r="B79" s="81">
        <v>3</v>
      </c>
      <c r="C79" s="22" t="s">
        <v>93</v>
      </c>
      <c r="D79" s="23">
        <f>D38</f>
        <v>56256</v>
      </c>
      <c r="E79" s="24">
        <f>E38</f>
        <v>0.39999999999999997</v>
      </c>
      <c r="F79" s="25">
        <f>F38</f>
        <v>22502.399999999998</v>
      </c>
      <c r="G79" s="26">
        <f t="shared" si="17"/>
        <v>11251.199999999997</v>
      </c>
      <c r="H79" s="26">
        <f>H38</f>
        <v>11251.2</v>
      </c>
      <c r="I79" s="69"/>
    </row>
    <row r="80" spans="2:9" ht="15">
      <c r="B80" s="81">
        <v>4</v>
      </c>
      <c r="C80" s="22" t="s">
        <v>94</v>
      </c>
      <c r="D80" s="23">
        <f>D49</f>
        <v>62891.52</v>
      </c>
      <c r="E80" s="24">
        <f>E49</f>
        <v>0.23333333333333336</v>
      </c>
      <c r="F80" s="25">
        <f>F49</f>
        <v>14674.688000000002</v>
      </c>
      <c r="G80" s="26">
        <f t="shared" si="17"/>
        <v>7337.344000000003</v>
      </c>
      <c r="H80" s="26">
        <f>H49</f>
        <v>7337.343999999999</v>
      </c>
      <c r="I80" s="69"/>
    </row>
    <row r="81" spans="2:10" ht="15">
      <c r="B81" s="81">
        <v>5</v>
      </c>
      <c r="C81" s="22" t="s">
        <v>95</v>
      </c>
      <c r="D81" s="23">
        <f>D60</f>
        <v>61176.3</v>
      </c>
      <c r="E81" s="24">
        <f>E60</f>
        <v>0.19999999999999998</v>
      </c>
      <c r="F81" s="25">
        <f>F60</f>
        <v>12235.26</v>
      </c>
      <c r="G81" s="26">
        <f t="shared" si="17"/>
        <v>6117.63</v>
      </c>
      <c r="H81" s="26">
        <f>H60</f>
        <v>6117.63</v>
      </c>
      <c r="I81" s="69"/>
      <c r="J81" s="324"/>
    </row>
    <row r="82" spans="2:13" ht="15">
      <c r="B82" s="82">
        <v>6</v>
      </c>
      <c r="C82" s="22" t="s">
        <v>96</v>
      </c>
      <c r="D82" s="27">
        <f>D71</f>
        <v>14050.68</v>
      </c>
      <c r="E82" s="28">
        <f>E71</f>
        <v>0.2</v>
      </c>
      <c r="F82" s="29">
        <f>F71</f>
        <v>2810.1360000000004</v>
      </c>
      <c r="G82" s="30">
        <f t="shared" si="17"/>
        <v>1405.0680000000002</v>
      </c>
      <c r="H82" s="30">
        <f>H71</f>
        <v>1405.0680000000002</v>
      </c>
      <c r="I82" s="69"/>
      <c r="J82" s="324"/>
      <c r="M82" s="192"/>
    </row>
    <row r="83" spans="2:13" ht="15">
      <c r="B83" s="82" t="s">
        <v>23</v>
      </c>
      <c r="C83" s="322" t="s">
        <v>174</v>
      </c>
      <c r="D83" s="27">
        <f>0.15*SUM(D77:D82)</f>
        <v>50994.954</v>
      </c>
      <c r="E83" s="323"/>
      <c r="F83" s="27">
        <f>0.15*SUM(F77:F82)</f>
        <v>22377.3258</v>
      </c>
      <c r="G83" s="30">
        <f>F83-H83</f>
        <v>11188.6629</v>
      </c>
      <c r="H83" s="30">
        <f>F83*0.5</f>
        <v>11188.6629</v>
      </c>
      <c r="I83" s="244"/>
      <c r="M83" s="192"/>
    </row>
    <row r="84" spans="2:9" s="55" customFormat="1" ht="15">
      <c r="B84" s="85" t="s">
        <v>173</v>
      </c>
      <c r="C84" s="238" t="s">
        <v>44</v>
      </c>
      <c r="D84" s="50">
        <f>SUM(D77:D83)</f>
        <v>390961.314</v>
      </c>
      <c r="E84" s="246"/>
      <c r="F84" s="51">
        <f>SUM(F77:F83)</f>
        <v>171559.49779999998</v>
      </c>
      <c r="G84" s="167">
        <f>SUM(G77:G83)</f>
        <v>85779.74889999999</v>
      </c>
      <c r="H84" s="51">
        <f>SUM(H77:H83)</f>
        <v>85779.74889999999</v>
      </c>
      <c r="I84" s="84"/>
    </row>
    <row r="85" spans="2:9" ht="15">
      <c r="B85" s="68"/>
      <c r="C85" s="2"/>
      <c r="D85" s="2"/>
      <c r="E85" s="2"/>
      <c r="F85" s="2"/>
      <c r="G85" s="2"/>
      <c r="H85" s="2"/>
      <c r="I85" s="69"/>
    </row>
    <row r="86" spans="2:9" ht="31.5" customHeight="1">
      <c r="B86" s="68"/>
      <c r="C86" s="86" t="s">
        <v>27</v>
      </c>
      <c r="D86" s="267" t="s">
        <v>28</v>
      </c>
      <c r="E86" s="267"/>
      <c r="F86" s="267"/>
      <c r="G86" s="267"/>
      <c r="H86" s="267"/>
      <c r="I86" s="87"/>
    </row>
    <row r="87" spans="2:9" ht="15.75" thickBot="1">
      <c r="B87" s="88"/>
      <c r="C87" s="89"/>
      <c r="D87" s="89"/>
      <c r="E87" s="89"/>
      <c r="F87" s="89"/>
      <c r="G87" s="89"/>
      <c r="H87" s="89"/>
      <c r="I87" s="90"/>
    </row>
    <row r="88" spans="2:9" ht="15">
      <c r="B88" s="222" t="s">
        <v>85</v>
      </c>
      <c r="C88" s="223"/>
      <c r="D88" s="223"/>
      <c r="E88" s="223"/>
      <c r="F88" s="223"/>
      <c r="G88" s="223"/>
      <c r="H88" s="223"/>
      <c r="I88" s="214"/>
    </row>
    <row r="89" spans="2:9" ht="15.75" customHeight="1">
      <c r="B89" s="243" t="s">
        <v>110</v>
      </c>
      <c r="C89" s="242"/>
      <c r="D89" s="242"/>
      <c r="E89" s="242"/>
      <c r="F89" s="242"/>
      <c r="G89" s="242"/>
      <c r="H89" s="242"/>
      <c r="I89" s="244"/>
    </row>
    <row r="90" spans="2:9" ht="15">
      <c r="B90" s="269" t="s">
        <v>116</v>
      </c>
      <c r="C90" s="270"/>
      <c r="D90" s="270"/>
      <c r="E90" s="270"/>
      <c r="F90" s="270"/>
      <c r="G90" s="270"/>
      <c r="H90" s="270"/>
      <c r="I90" s="271"/>
    </row>
    <row r="91" spans="2:9" ht="15">
      <c r="B91" s="269"/>
      <c r="C91" s="270"/>
      <c r="D91" s="270"/>
      <c r="E91" s="270"/>
      <c r="F91" s="270"/>
      <c r="G91" s="270"/>
      <c r="H91" s="270"/>
      <c r="I91" s="271"/>
    </row>
    <row r="92" spans="2:9" ht="15">
      <c r="B92" s="68"/>
      <c r="C92" s="2"/>
      <c r="D92" s="2"/>
      <c r="E92" s="2"/>
      <c r="F92" s="2"/>
      <c r="G92" s="2"/>
      <c r="H92" s="2"/>
      <c r="I92" s="69"/>
    </row>
    <row r="93" spans="2:9" ht="15">
      <c r="B93" s="68"/>
      <c r="C93" s="2"/>
      <c r="D93" s="2"/>
      <c r="E93" s="2"/>
      <c r="F93" s="2"/>
      <c r="G93" s="2"/>
      <c r="H93" s="2"/>
      <c r="I93" s="69"/>
    </row>
    <row r="94" spans="2:9" ht="15">
      <c r="B94" s="68"/>
      <c r="C94" s="2"/>
      <c r="D94" s="2"/>
      <c r="E94" s="2"/>
      <c r="F94" s="2"/>
      <c r="G94" s="2"/>
      <c r="H94" s="2"/>
      <c r="I94" s="69"/>
    </row>
    <row r="95" spans="2:9" ht="15.75" thickBot="1">
      <c r="B95" s="88"/>
      <c r="C95" s="89"/>
      <c r="D95" s="89"/>
      <c r="E95" s="89"/>
      <c r="F95" s="89"/>
      <c r="G95" s="89"/>
      <c r="H95" s="89"/>
      <c r="I95" s="90"/>
    </row>
  </sheetData>
  <sheetProtection/>
  <mergeCells count="5">
    <mergeCell ref="C4:H4"/>
    <mergeCell ref="B2:I2"/>
    <mergeCell ref="D86:H86"/>
    <mergeCell ref="C5:H5"/>
    <mergeCell ref="B90:I9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4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1:H90"/>
  <sheetViews>
    <sheetView showGridLines="0" zoomScalePageLayoutView="0" workbookViewId="0" topLeftCell="A1">
      <selection activeCell="K10" sqref="K10"/>
    </sheetView>
  </sheetViews>
  <sheetFormatPr defaultColWidth="9.140625" defaultRowHeight="15"/>
  <cols>
    <col min="1" max="1" width="2.8515625" style="0" customWidth="1"/>
    <col min="2" max="2" width="7.421875" style="0" customWidth="1"/>
    <col min="3" max="3" width="23.57421875" style="0" customWidth="1"/>
    <col min="4" max="4" width="16.421875" style="1" customWidth="1"/>
    <col min="5" max="5" width="14.421875" style="0" customWidth="1"/>
    <col min="6" max="6" width="14.00390625" style="0" customWidth="1"/>
    <col min="7" max="7" width="29.8515625" style="0" customWidth="1"/>
  </cols>
  <sheetData>
    <row r="1" ht="15.75" thickBot="1">
      <c r="D1" s="198" t="s">
        <v>76</v>
      </c>
    </row>
    <row r="2" spans="2:8" ht="25.5" customHeight="1" thickBot="1">
      <c r="B2" s="272" t="s">
        <v>35</v>
      </c>
      <c r="C2" s="273"/>
      <c r="D2" s="273"/>
      <c r="E2" s="273"/>
      <c r="F2" s="273"/>
      <c r="G2" s="274"/>
      <c r="H2" s="2"/>
    </row>
    <row r="3" spans="2:8" ht="30.75" thickBot="1">
      <c r="B3" s="142" t="s">
        <v>46</v>
      </c>
      <c r="C3" s="143" t="s">
        <v>9</v>
      </c>
      <c r="D3" s="128" t="s">
        <v>77</v>
      </c>
      <c r="E3" s="196" t="s">
        <v>75</v>
      </c>
      <c r="F3" s="197" t="s">
        <v>169</v>
      </c>
      <c r="G3" s="128" t="s">
        <v>10</v>
      </c>
      <c r="H3" s="2"/>
    </row>
    <row r="4" spans="2:8" ht="30.75" thickBot="1">
      <c r="B4" s="116">
        <v>1</v>
      </c>
      <c r="C4" s="135" t="s">
        <v>135</v>
      </c>
      <c r="D4" s="125">
        <v>20000</v>
      </c>
      <c r="E4" s="120">
        <f>D4-F4</f>
        <v>10000</v>
      </c>
      <c r="F4" s="125">
        <f>D4*0.5</f>
        <v>10000</v>
      </c>
      <c r="G4" s="141" t="s">
        <v>11</v>
      </c>
      <c r="H4" s="2"/>
    </row>
    <row r="5" spans="2:8" ht="30.75" thickBot="1">
      <c r="B5" s="117">
        <v>2</v>
      </c>
      <c r="C5" s="147" t="s">
        <v>136</v>
      </c>
      <c r="D5" s="102">
        <v>2000</v>
      </c>
      <c r="E5" s="120">
        <f>D5-F5</f>
        <v>1000</v>
      </c>
      <c r="F5" s="125">
        <f>D5*0.5</f>
        <v>1000</v>
      </c>
      <c r="G5" s="109" t="s">
        <v>12</v>
      </c>
      <c r="H5" s="2"/>
    </row>
    <row r="6" spans="2:8" ht="36.75" customHeight="1" thickBot="1">
      <c r="B6" s="117">
        <v>3</v>
      </c>
      <c r="C6" s="147" t="s">
        <v>137</v>
      </c>
      <c r="D6" s="102">
        <v>5000</v>
      </c>
      <c r="E6" s="120">
        <f>D6-F6</f>
        <v>2500</v>
      </c>
      <c r="F6" s="125">
        <f>D6*0.5</f>
        <v>2500</v>
      </c>
      <c r="G6" s="109" t="s">
        <v>13</v>
      </c>
      <c r="H6" s="2"/>
    </row>
    <row r="7" spans="2:8" ht="36.75" customHeight="1" thickBot="1">
      <c r="B7" s="117">
        <v>4</v>
      </c>
      <c r="C7" s="148" t="s">
        <v>138</v>
      </c>
      <c r="D7" s="103">
        <v>500</v>
      </c>
      <c r="E7" s="120">
        <f>D7-F7</f>
        <v>250</v>
      </c>
      <c r="F7" s="125">
        <f>D7*0.5</f>
        <v>250</v>
      </c>
      <c r="G7" s="110" t="s">
        <v>41</v>
      </c>
      <c r="H7" s="242"/>
    </row>
    <row r="8" spans="2:8" ht="36.75" customHeight="1" thickBot="1">
      <c r="B8" s="117">
        <v>5</v>
      </c>
      <c r="C8" s="148"/>
      <c r="D8" s="103"/>
      <c r="E8" s="120"/>
      <c r="F8" s="125"/>
      <c r="G8" s="110"/>
      <c r="H8" s="242"/>
    </row>
    <row r="9" spans="2:8" ht="36.75" customHeight="1" thickBot="1">
      <c r="B9" s="117">
        <v>6</v>
      </c>
      <c r="C9" s="148"/>
      <c r="D9" s="103"/>
      <c r="E9" s="120"/>
      <c r="F9" s="125"/>
      <c r="G9" s="110"/>
      <c r="H9" s="242"/>
    </row>
    <row r="10" spans="2:8" ht="36.75" customHeight="1" thickBot="1">
      <c r="B10" s="117">
        <v>7</v>
      </c>
      <c r="C10" s="148"/>
      <c r="D10" s="103"/>
      <c r="E10" s="120"/>
      <c r="F10" s="125"/>
      <c r="G10" s="110"/>
      <c r="H10" s="242"/>
    </row>
    <row r="11" spans="2:8" ht="44.25" customHeight="1" thickBot="1">
      <c r="B11" s="117">
        <v>8</v>
      </c>
      <c r="C11" s="148"/>
      <c r="D11" s="103"/>
      <c r="E11" s="120"/>
      <c r="F11" s="125"/>
      <c r="G11" s="110"/>
      <c r="H11" s="2"/>
    </row>
    <row r="12" spans="2:8" ht="44.25" customHeight="1" thickBot="1">
      <c r="B12" s="146"/>
      <c r="C12" s="149" t="s">
        <v>47</v>
      </c>
      <c r="D12" s="104"/>
      <c r="E12" s="107"/>
      <c r="F12" s="104"/>
      <c r="G12" s="111" t="s">
        <v>47</v>
      </c>
      <c r="H12" s="2"/>
    </row>
    <row r="13" spans="2:8" ht="30" customHeight="1" thickBot="1">
      <c r="B13" s="144">
        <v>5</v>
      </c>
      <c r="C13" s="145" t="s">
        <v>15</v>
      </c>
      <c r="D13" s="114">
        <f>SUM(D4:D11)</f>
        <v>27500</v>
      </c>
      <c r="E13" s="115">
        <f>SUM(E4:E11)</f>
        <v>13750</v>
      </c>
      <c r="F13" s="114">
        <f>SUM(F4:F11)</f>
        <v>13750</v>
      </c>
      <c r="G13" s="113"/>
      <c r="H13" s="2"/>
    </row>
    <row r="14" spans="2:8" ht="30" customHeight="1">
      <c r="B14" s="116">
        <v>6</v>
      </c>
      <c r="C14" s="135" t="s">
        <v>39</v>
      </c>
      <c r="D14" s="120">
        <v>25000</v>
      </c>
      <c r="E14" s="165">
        <f>D14-F14</f>
        <v>12500</v>
      </c>
      <c r="F14" s="168">
        <f>D14*0.5</f>
        <v>12500</v>
      </c>
      <c r="G14" s="122"/>
      <c r="H14" s="2"/>
    </row>
    <row r="15" spans="2:8" ht="30.75" thickBot="1">
      <c r="B15" s="118">
        <v>7</v>
      </c>
      <c r="C15" s="136" t="s">
        <v>40</v>
      </c>
      <c r="D15" s="121">
        <f>D14-D13</f>
        <v>-2500</v>
      </c>
      <c r="E15" s="166">
        <f>E14-E13</f>
        <v>-1250</v>
      </c>
      <c r="F15" s="126">
        <f>F14-F13</f>
        <v>-1250</v>
      </c>
      <c r="G15" s="124"/>
      <c r="H15" s="2"/>
    </row>
    <row r="16" spans="2:8" ht="63" customHeight="1" thickBot="1">
      <c r="B16" s="275" t="s">
        <v>139</v>
      </c>
      <c r="C16" s="276"/>
      <c r="D16" s="276"/>
      <c r="E16" s="276"/>
      <c r="F16" s="276"/>
      <c r="G16" s="277"/>
      <c r="H16" s="2"/>
    </row>
    <row r="17" spans="2:8" ht="15">
      <c r="B17" s="222" t="s">
        <v>85</v>
      </c>
      <c r="C17" s="223"/>
      <c r="D17" s="224"/>
      <c r="E17" s="223"/>
      <c r="F17" s="223"/>
      <c r="G17" s="214"/>
      <c r="H17" s="2"/>
    </row>
    <row r="18" spans="2:7" ht="96.75" customHeight="1">
      <c r="B18" s="278" t="s">
        <v>140</v>
      </c>
      <c r="C18" s="279"/>
      <c r="D18" s="279"/>
      <c r="E18" s="279"/>
      <c r="F18" s="279"/>
      <c r="G18" s="280"/>
    </row>
    <row r="19" spans="2:8" ht="15">
      <c r="B19" s="68"/>
      <c r="C19" s="2"/>
      <c r="D19" s="225"/>
      <c r="E19" s="2"/>
      <c r="F19" s="2"/>
      <c r="G19" s="69"/>
      <c r="H19" s="2"/>
    </row>
    <row r="20" spans="2:8" ht="15">
      <c r="B20" s="68"/>
      <c r="C20" s="2"/>
      <c r="D20" s="225"/>
      <c r="E20" s="2"/>
      <c r="F20" s="2"/>
      <c r="G20" s="69"/>
      <c r="H20" s="2"/>
    </row>
    <row r="21" spans="2:8" ht="15.75" thickBot="1">
      <c r="B21" s="88"/>
      <c r="C21" s="89"/>
      <c r="D21" s="226"/>
      <c r="E21" s="89"/>
      <c r="F21" s="89"/>
      <c r="G21" s="90"/>
      <c r="H21" s="2"/>
    </row>
    <row r="22" ht="15">
      <c r="H22" s="2"/>
    </row>
    <row r="23" ht="15">
      <c r="H23" s="2"/>
    </row>
    <row r="24" ht="15">
      <c r="H24" s="2"/>
    </row>
    <row r="25" ht="15">
      <c r="H25" s="2"/>
    </row>
    <row r="26" ht="15">
      <c r="H26" s="2"/>
    </row>
    <row r="27" ht="15">
      <c r="H27" s="2"/>
    </row>
    <row r="28" ht="15">
      <c r="H28" s="2"/>
    </row>
    <row r="29" ht="15">
      <c r="H29" s="2"/>
    </row>
    <row r="30" ht="15">
      <c r="H30" s="2"/>
    </row>
    <row r="31" ht="15">
      <c r="H31" s="2"/>
    </row>
    <row r="32" ht="15">
      <c r="H32" s="2"/>
    </row>
    <row r="33" ht="15">
      <c r="H33" s="2"/>
    </row>
    <row r="34" ht="15">
      <c r="H34" s="2"/>
    </row>
    <row r="35" ht="15">
      <c r="H35" s="2"/>
    </row>
    <row r="36" ht="15">
      <c r="H36" s="2"/>
    </row>
    <row r="37" ht="15">
      <c r="H37" s="2"/>
    </row>
    <row r="38" ht="15">
      <c r="H38" s="2"/>
    </row>
    <row r="39" ht="15">
      <c r="H39" s="2"/>
    </row>
    <row r="40" ht="15">
      <c r="H40" s="2"/>
    </row>
    <row r="41" ht="15">
      <c r="H41" s="2"/>
    </row>
    <row r="42" ht="15">
      <c r="H42" s="2"/>
    </row>
    <row r="43" ht="15">
      <c r="H43" s="2"/>
    </row>
    <row r="44" ht="15">
      <c r="H44" s="2"/>
    </row>
    <row r="45" ht="15">
      <c r="H45" s="2"/>
    </row>
    <row r="46" ht="15">
      <c r="H46" s="2"/>
    </row>
    <row r="47" ht="15">
      <c r="H47" s="2"/>
    </row>
    <row r="48" ht="15">
      <c r="H48" s="2"/>
    </row>
    <row r="49" ht="15">
      <c r="H49" s="2"/>
    </row>
    <row r="50" ht="15">
      <c r="H50" s="2"/>
    </row>
    <row r="51" ht="15">
      <c r="H51" s="2"/>
    </row>
    <row r="52" ht="15">
      <c r="H52" s="2"/>
    </row>
    <row r="53" ht="15">
      <c r="H53" s="2"/>
    </row>
    <row r="54" ht="15">
      <c r="H54" s="2"/>
    </row>
    <row r="55" ht="15">
      <c r="H55" s="2"/>
    </row>
    <row r="56" ht="15">
      <c r="H56" s="2"/>
    </row>
    <row r="57" ht="15">
      <c r="H57" s="2"/>
    </row>
    <row r="58" ht="15">
      <c r="H58" s="2"/>
    </row>
    <row r="59" ht="15">
      <c r="H59" s="2"/>
    </row>
    <row r="60" ht="15">
      <c r="H60" s="2"/>
    </row>
    <row r="61" ht="15">
      <c r="H61" s="2"/>
    </row>
    <row r="62" ht="15">
      <c r="H62" s="2"/>
    </row>
    <row r="63" ht="15">
      <c r="H63" s="2"/>
    </row>
    <row r="64" ht="15">
      <c r="H64" s="2"/>
    </row>
    <row r="65" ht="15">
      <c r="H65" s="2"/>
    </row>
    <row r="66" ht="15">
      <c r="H66" s="2"/>
    </row>
    <row r="67" ht="15">
      <c r="H67" s="2"/>
    </row>
    <row r="68" ht="15">
      <c r="H68" s="2"/>
    </row>
    <row r="69" ht="15">
      <c r="H69" s="2"/>
    </row>
    <row r="70" ht="15">
      <c r="H70" s="2"/>
    </row>
    <row r="71" ht="15">
      <c r="H71" s="2"/>
    </row>
    <row r="72" ht="15">
      <c r="H72" s="2"/>
    </row>
    <row r="73" ht="15">
      <c r="H73" s="2"/>
    </row>
    <row r="74" ht="15">
      <c r="H74" s="2"/>
    </row>
    <row r="75" ht="15">
      <c r="H75" s="2"/>
    </row>
    <row r="76" ht="15">
      <c r="H76" s="2"/>
    </row>
    <row r="77" ht="15">
      <c r="H77" s="2"/>
    </row>
    <row r="78" ht="15">
      <c r="H78" s="2"/>
    </row>
    <row r="79" ht="15">
      <c r="H79" s="2"/>
    </row>
    <row r="80" ht="15">
      <c r="H80" s="2"/>
    </row>
    <row r="81" ht="15">
      <c r="H81" s="2"/>
    </row>
    <row r="82" ht="15">
      <c r="H82" s="2"/>
    </row>
    <row r="83" ht="15">
      <c r="H83" s="2"/>
    </row>
    <row r="84" ht="15">
      <c r="H84" s="2"/>
    </row>
    <row r="85" ht="15">
      <c r="H85" s="2"/>
    </row>
    <row r="86" ht="15">
      <c r="H86" s="2"/>
    </row>
    <row r="87" ht="15">
      <c r="H87" s="2"/>
    </row>
    <row r="88" ht="15">
      <c r="H88" s="2"/>
    </row>
    <row r="89" ht="15">
      <c r="H89" s="2"/>
    </row>
    <row r="90" ht="15">
      <c r="H90" s="2"/>
    </row>
  </sheetData>
  <sheetProtection/>
  <mergeCells count="3">
    <mergeCell ref="B2:G2"/>
    <mergeCell ref="B16:G16"/>
    <mergeCell ref="B18:G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1:H41"/>
  <sheetViews>
    <sheetView showGridLines="0" zoomScalePageLayoutView="0" workbookViewId="0" topLeftCell="A1">
      <selection activeCell="J9" sqref="J9"/>
    </sheetView>
  </sheetViews>
  <sheetFormatPr defaultColWidth="9.140625" defaultRowHeight="15"/>
  <cols>
    <col min="1" max="1" width="2.57421875" style="0" customWidth="1"/>
    <col min="2" max="2" width="6.57421875" style="0" customWidth="1"/>
    <col min="3" max="3" width="22.421875" style="0" customWidth="1"/>
    <col min="4" max="4" width="16.140625" style="1" customWidth="1"/>
    <col min="5" max="5" width="15.8515625" style="0" customWidth="1"/>
    <col min="6" max="6" width="13.8515625" style="0" customWidth="1"/>
    <col min="7" max="7" width="33.00390625" style="0" customWidth="1"/>
  </cols>
  <sheetData>
    <row r="1" ht="15.75" thickBot="1">
      <c r="D1" s="198" t="s">
        <v>76</v>
      </c>
    </row>
    <row r="2" spans="2:8" ht="25.5" customHeight="1" thickBot="1">
      <c r="B2" s="272" t="s">
        <v>36</v>
      </c>
      <c r="C2" s="273"/>
      <c r="D2" s="273"/>
      <c r="E2" s="273"/>
      <c r="F2" s="273"/>
      <c r="G2" s="274"/>
      <c r="H2" s="169"/>
    </row>
    <row r="3" spans="2:8" ht="30.75" thickBot="1">
      <c r="B3" s="142" t="s">
        <v>46</v>
      </c>
      <c r="C3" s="143" t="s">
        <v>9</v>
      </c>
      <c r="D3" s="128" t="s">
        <v>77</v>
      </c>
      <c r="E3" s="196" t="s">
        <v>75</v>
      </c>
      <c r="F3" s="197" t="s">
        <v>169</v>
      </c>
      <c r="G3" s="128" t="s">
        <v>10</v>
      </c>
      <c r="H3" s="169"/>
    </row>
    <row r="4" spans="2:8" ht="30.75" thickBot="1">
      <c r="B4" s="116">
        <v>1</v>
      </c>
      <c r="C4" s="135" t="s">
        <v>141</v>
      </c>
      <c r="D4" s="120">
        <v>10000</v>
      </c>
      <c r="E4" s="125">
        <f>D4-F4</f>
        <v>5000</v>
      </c>
      <c r="F4" s="125">
        <f>D4*0.5</f>
        <v>5000</v>
      </c>
      <c r="G4" s="141" t="s">
        <v>48</v>
      </c>
      <c r="H4" s="169"/>
    </row>
    <row r="5" spans="2:8" ht="30">
      <c r="B5" s="117">
        <v>2</v>
      </c>
      <c r="C5" s="147" t="s">
        <v>142</v>
      </c>
      <c r="D5" s="106">
        <v>10000</v>
      </c>
      <c r="E5" s="125">
        <f>D5-F5</f>
        <v>5000</v>
      </c>
      <c r="F5" s="125">
        <f>D5*0.5</f>
        <v>5000</v>
      </c>
      <c r="G5" s="109" t="s">
        <v>14</v>
      </c>
      <c r="H5" s="169"/>
    </row>
    <row r="6" spans="2:8" ht="21.75" customHeight="1" thickBot="1">
      <c r="B6" s="118"/>
      <c r="C6" s="47" t="s">
        <v>47</v>
      </c>
      <c r="D6" s="121"/>
      <c r="E6" s="166"/>
      <c r="F6" s="126">
        <f>D6-E6</f>
        <v>0</v>
      </c>
      <c r="G6" s="133" t="s">
        <v>47</v>
      </c>
      <c r="H6" s="169"/>
    </row>
    <row r="7" spans="2:8" ht="30" customHeight="1" thickBot="1">
      <c r="B7" s="137">
        <v>3</v>
      </c>
      <c r="C7" s="138" t="s">
        <v>15</v>
      </c>
      <c r="D7" s="139">
        <f>SUM(D4:D5)</f>
        <v>20000</v>
      </c>
      <c r="E7" s="140">
        <f>SUM(E4:E5)</f>
        <v>10000</v>
      </c>
      <c r="F7" s="139">
        <f>SUM(F4:F5)</f>
        <v>10000</v>
      </c>
      <c r="G7" s="112"/>
      <c r="H7" s="169"/>
    </row>
    <row r="8" spans="2:8" ht="30" customHeight="1">
      <c r="B8" s="93">
        <v>4</v>
      </c>
      <c r="C8" s="130" t="s">
        <v>39</v>
      </c>
      <c r="D8" s="101">
        <v>25000</v>
      </c>
      <c r="E8" s="105">
        <f>D8-F8</f>
        <v>12500</v>
      </c>
      <c r="F8" s="101">
        <f>D8*0.5</f>
        <v>12500</v>
      </c>
      <c r="G8" s="108"/>
      <c r="H8" s="169"/>
    </row>
    <row r="9" spans="2:8" ht="45.75" customHeight="1" thickBot="1">
      <c r="B9" s="95">
        <v>5</v>
      </c>
      <c r="C9" s="150" t="s">
        <v>40</v>
      </c>
      <c r="D9" s="126">
        <f>D8-D7</f>
        <v>5000</v>
      </c>
      <c r="E9" s="121">
        <f>E8-E7</f>
        <v>2500</v>
      </c>
      <c r="F9" s="126">
        <f>F8-F7</f>
        <v>2500</v>
      </c>
      <c r="G9" s="133"/>
      <c r="H9" s="169"/>
    </row>
    <row r="10" spans="2:8" ht="66" customHeight="1" thickBot="1">
      <c r="B10" s="275" t="s">
        <v>71</v>
      </c>
      <c r="C10" s="276"/>
      <c r="D10" s="276"/>
      <c r="E10" s="276"/>
      <c r="F10" s="276"/>
      <c r="G10" s="277"/>
      <c r="H10" s="169"/>
    </row>
    <row r="11" spans="2:8" ht="15">
      <c r="B11" s="222" t="s">
        <v>85</v>
      </c>
      <c r="C11" s="227"/>
      <c r="D11" s="228"/>
      <c r="E11" s="227"/>
      <c r="F11" s="227"/>
      <c r="G11" s="229"/>
      <c r="H11" s="169"/>
    </row>
    <row r="12" spans="2:8" ht="15">
      <c r="B12" s="278"/>
      <c r="C12" s="279"/>
      <c r="D12" s="279"/>
      <c r="E12" s="279"/>
      <c r="F12" s="279"/>
      <c r="G12" s="281"/>
      <c r="H12" s="169"/>
    </row>
    <row r="13" spans="2:8" ht="15">
      <c r="B13" s="278"/>
      <c r="C13" s="279"/>
      <c r="D13" s="279"/>
      <c r="E13" s="279"/>
      <c r="F13" s="279"/>
      <c r="G13" s="281"/>
      <c r="H13" s="169"/>
    </row>
    <row r="14" spans="2:8" ht="15">
      <c r="B14" s="230"/>
      <c r="C14" s="169"/>
      <c r="D14" s="231"/>
      <c r="E14" s="169"/>
      <c r="F14" s="169"/>
      <c r="G14" s="232"/>
      <c r="H14" s="169"/>
    </row>
    <row r="15" spans="2:8" ht="15">
      <c r="B15" s="230"/>
      <c r="C15" s="169"/>
      <c r="D15" s="231"/>
      <c r="E15" s="169"/>
      <c r="F15" s="169"/>
      <c r="G15" s="232"/>
      <c r="H15" s="169"/>
    </row>
    <row r="16" spans="2:8" ht="15.75" thickBot="1">
      <c r="B16" s="233"/>
      <c r="C16" s="234"/>
      <c r="D16" s="235"/>
      <c r="E16" s="234"/>
      <c r="F16" s="234"/>
      <c r="G16" s="236"/>
      <c r="H16" s="169"/>
    </row>
    <row r="17" spans="2:8" ht="15">
      <c r="B17" s="170"/>
      <c r="C17" s="170"/>
      <c r="D17" s="171"/>
      <c r="E17" s="170"/>
      <c r="F17" s="170"/>
      <c r="G17" s="170"/>
      <c r="H17" s="169"/>
    </row>
    <row r="18" spans="2:8" ht="15">
      <c r="B18" s="170"/>
      <c r="C18" s="170"/>
      <c r="D18" s="171"/>
      <c r="E18" s="170"/>
      <c r="F18" s="170"/>
      <c r="G18" s="170"/>
      <c r="H18" s="169"/>
    </row>
    <row r="19" spans="2:8" ht="15">
      <c r="B19" s="170"/>
      <c r="C19" s="170"/>
      <c r="D19" s="171"/>
      <c r="E19" s="170"/>
      <c r="F19" s="170"/>
      <c r="G19" s="170"/>
      <c r="H19" s="169"/>
    </row>
    <row r="20" spans="2:8" ht="15">
      <c r="B20" s="170"/>
      <c r="C20" s="170"/>
      <c r="D20" s="171"/>
      <c r="E20" s="170"/>
      <c r="F20" s="170"/>
      <c r="G20" s="170"/>
      <c r="H20" s="169"/>
    </row>
    <row r="21" spans="2:8" ht="15">
      <c r="B21" s="170"/>
      <c r="C21" s="170"/>
      <c r="D21" s="171"/>
      <c r="E21" s="170"/>
      <c r="F21" s="170"/>
      <c r="G21" s="170"/>
      <c r="H21" s="169"/>
    </row>
    <row r="22" spans="2:8" ht="15">
      <c r="B22" s="170"/>
      <c r="C22" s="170"/>
      <c r="D22" s="171"/>
      <c r="E22" s="170"/>
      <c r="F22" s="170"/>
      <c r="G22" s="170"/>
      <c r="H22" s="169"/>
    </row>
    <row r="23" spans="2:8" ht="15">
      <c r="B23" s="170"/>
      <c r="C23" s="170"/>
      <c r="D23" s="171"/>
      <c r="E23" s="170"/>
      <c r="F23" s="170"/>
      <c r="G23" s="170"/>
      <c r="H23" s="169"/>
    </row>
    <row r="24" spans="2:8" ht="15">
      <c r="B24" s="170"/>
      <c r="C24" s="170"/>
      <c r="D24" s="171"/>
      <c r="E24" s="170"/>
      <c r="F24" s="170"/>
      <c r="G24" s="170"/>
      <c r="H24" s="169"/>
    </row>
    <row r="25" spans="2:8" ht="15">
      <c r="B25" s="170"/>
      <c r="C25" s="170"/>
      <c r="D25" s="171"/>
      <c r="E25" s="170"/>
      <c r="F25" s="170"/>
      <c r="G25" s="170"/>
      <c r="H25" s="169"/>
    </row>
    <row r="26" spans="2:8" ht="15">
      <c r="B26" s="170"/>
      <c r="C26" s="170"/>
      <c r="D26" s="171"/>
      <c r="E26" s="170"/>
      <c r="F26" s="170"/>
      <c r="G26" s="170"/>
      <c r="H26" s="169"/>
    </row>
    <row r="27" spans="2:8" ht="15">
      <c r="B27" s="170"/>
      <c r="C27" s="170"/>
      <c r="D27" s="171"/>
      <c r="E27" s="170"/>
      <c r="F27" s="170"/>
      <c r="G27" s="170"/>
      <c r="H27" s="169"/>
    </row>
    <row r="28" spans="2:8" ht="15">
      <c r="B28" s="170"/>
      <c r="C28" s="170"/>
      <c r="D28" s="171"/>
      <c r="E28" s="170"/>
      <c r="F28" s="170"/>
      <c r="G28" s="170"/>
      <c r="H28" s="169"/>
    </row>
    <row r="29" spans="2:8" ht="15">
      <c r="B29" s="170"/>
      <c r="C29" s="170"/>
      <c r="D29" s="171"/>
      <c r="E29" s="170"/>
      <c r="F29" s="170"/>
      <c r="G29" s="170"/>
      <c r="H29" s="169"/>
    </row>
    <row r="30" spans="2:8" ht="15">
      <c r="B30" s="170"/>
      <c r="C30" s="170"/>
      <c r="D30" s="171"/>
      <c r="E30" s="170"/>
      <c r="F30" s="170"/>
      <c r="G30" s="170"/>
      <c r="H30" s="169"/>
    </row>
    <row r="31" spans="2:8" ht="15">
      <c r="B31" s="170"/>
      <c r="C31" s="170"/>
      <c r="D31" s="171"/>
      <c r="E31" s="170"/>
      <c r="F31" s="170"/>
      <c r="G31" s="170"/>
      <c r="H31" s="169"/>
    </row>
    <row r="32" spans="2:8" ht="15">
      <c r="B32" s="170"/>
      <c r="C32" s="170"/>
      <c r="D32" s="171"/>
      <c r="E32" s="170"/>
      <c r="F32" s="170"/>
      <c r="G32" s="170"/>
      <c r="H32" s="170"/>
    </row>
    <row r="33" spans="2:8" ht="15">
      <c r="B33" s="170"/>
      <c r="C33" s="170"/>
      <c r="D33" s="171"/>
      <c r="E33" s="170"/>
      <c r="F33" s="170"/>
      <c r="G33" s="170"/>
      <c r="H33" s="170"/>
    </row>
    <row r="34" spans="2:8" ht="15">
      <c r="B34" s="170"/>
      <c r="C34" s="170"/>
      <c r="D34" s="171"/>
      <c r="E34" s="170"/>
      <c r="F34" s="170"/>
      <c r="G34" s="170"/>
      <c r="H34" s="170"/>
    </row>
    <row r="35" spans="2:8" ht="15">
      <c r="B35" s="170"/>
      <c r="C35" s="170"/>
      <c r="D35" s="171"/>
      <c r="E35" s="170"/>
      <c r="F35" s="170"/>
      <c r="G35" s="170"/>
      <c r="H35" s="170"/>
    </row>
    <row r="36" spans="2:8" ht="15">
      <c r="B36" s="170"/>
      <c r="C36" s="170"/>
      <c r="D36" s="171"/>
      <c r="E36" s="170"/>
      <c r="F36" s="170"/>
      <c r="G36" s="170"/>
      <c r="H36" s="170"/>
    </row>
    <row r="37" spans="2:8" ht="15">
      <c r="B37" s="170"/>
      <c r="C37" s="170"/>
      <c r="D37" s="171"/>
      <c r="E37" s="170"/>
      <c r="F37" s="170"/>
      <c r="G37" s="170"/>
      <c r="H37" s="170"/>
    </row>
    <row r="38" spans="2:8" ht="15">
      <c r="B38" s="170"/>
      <c r="C38" s="170"/>
      <c r="D38" s="171"/>
      <c r="E38" s="170"/>
      <c r="F38" s="170"/>
      <c r="G38" s="170"/>
      <c r="H38" s="170"/>
    </row>
    <row r="39" spans="2:8" ht="15">
      <c r="B39" s="170"/>
      <c r="C39" s="170"/>
      <c r="D39" s="171"/>
      <c r="E39" s="170"/>
      <c r="F39" s="170"/>
      <c r="G39" s="170"/>
      <c r="H39" s="170"/>
    </row>
    <row r="40" spans="2:8" ht="15">
      <c r="B40" s="170"/>
      <c r="C40" s="170"/>
      <c r="D40" s="171"/>
      <c r="E40" s="170"/>
      <c r="F40" s="170"/>
      <c r="G40" s="170"/>
      <c r="H40" s="170"/>
    </row>
    <row r="41" spans="2:8" ht="15">
      <c r="B41" s="170"/>
      <c r="C41" s="170"/>
      <c r="D41" s="171"/>
      <c r="E41" s="170"/>
      <c r="F41" s="170"/>
      <c r="G41" s="170"/>
      <c r="H41" s="170"/>
    </row>
  </sheetData>
  <sheetProtection/>
  <mergeCells count="3">
    <mergeCell ref="B2:G2"/>
    <mergeCell ref="B10:G10"/>
    <mergeCell ref="B12:G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H67"/>
  <sheetViews>
    <sheetView showGridLines="0" zoomScalePageLayoutView="0" workbookViewId="0" topLeftCell="A1">
      <selection activeCell="I8" sqref="I8"/>
    </sheetView>
  </sheetViews>
  <sheetFormatPr defaultColWidth="9.140625" defaultRowHeight="15"/>
  <cols>
    <col min="1" max="1" width="2.00390625" style="0" customWidth="1"/>
    <col min="2" max="2" width="6.57421875" style="0" customWidth="1"/>
    <col min="3" max="3" width="16.8515625" style="0" customWidth="1"/>
    <col min="4" max="4" width="16.421875" style="1" customWidth="1"/>
    <col min="5" max="5" width="16.28125" style="0" customWidth="1"/>
    <col min="6" max="6" width="14.00390625" style="0" customWidth="1"/>
    <col min="7" max="7" width="35.421875" style="0" customWidth="1"/>
  </cols>
  <sheetData>
    <row r="1" spans="2:8" ht="15.75" thickBot="1">
      <c r="B1" s="170"/>
      <c r="C1" s="170"/>
      <c r="D1" s="198" t="s">
        <v>76</v>
      </c>
      <c r="E1" s="170"/>
      <c r="F1" s="170"/>
      <c r="G1" s="170"/>
      <c r="H1" s="170"/>
    </row>
    <row r="2" spans="2:8" ht="25.5" customHeight="1" thickBot="1">
      <c r="B2" s="282" t="s">
        <v>37</v>
      </c>
      <c r="C2" s="283"/>
      <c r="D2" s="283"/>
      <c r="E2" s="283"/>
      <c r="F2" s="283"/>
      <c r="G2" s="284"/>
      <c r="H2" s="169"/>
    </row>
    <row r="3" spans="2:8" ht="31.5" thickBot="1" thickTop="1">
      <c r="B3" s="142" t="s">
        <v>46</v>
      </c>
      <c r="C3" s="143" t="s">
        <v>9</v>
      </c>
      <c r="D3" s="128" t="s">
        <v>77</v>
      </c>
      <c r="E3" s="196" t="s">
        <v>75</v>
      </c>
      <c r="F3" s="197" t="s">
        <v>169</v>
      </c>
      <c r="G3" s="160" t="s">
        <v>10</v>
      </c>
      <c r="H3" s="169"/>
    </row>
    <row r="4" spans="2:8" ht="48" customHeight="1" thickBot="1">
      <c r="B4" s="116">
        <v>1</v>
      </c>
      <c r="C4" s="119" t="s">
        <v>98</v>
      </c>
      <c r="D4" s="120">
        <v>1000</v>
      </c>
      <c r="E4" s="125">
        <f>D4-F4</f>
        <v>500</v>
      </c>
      <c r="F4" s="125">
        <f>D4*0.5</f>
        <v>500</v>
      </c>
      <c r="G4" s="122" t="s">
        <v>89</v>
      </c>
      <c r="H4" s="169"/>
    </row>
    <row r="5" spans="2:8" ht="52.5" customHeight="1">
      <c r="B5" s="117">
        <v>2</v>
      </c>
      <c r="C5" s="46" t="s">
        <v>90</v>
      </c>
      <c r="D5" s="106">
        <v>4000</v>
      </c>
      <c r="E5" s="102">
        <f>D5-F5</f>
        <v>2000</v>
      </c>
      <c r="F5" s="125">
        <f>D5*0.5</f>
        <v>2000</v>
      </c>
      <c r="G5" s="123" t="s">
        <v>42</v>
      </c>
      <c r="H5" s="169"/>
    </row>
    <row r="6" spans="2:8" ht="36.75" customHeight="1" thickBot="1">
      <c r="B6" s="118"/>
      <c r="C6" s="47" t="s">
        <v>47</v>
      </c>
      <c r="D6" s="121"/>
      <c r="E6" s="126"/>
      <c r="F6" s="126">
        <f>D6-E6</f>
        <v>0</v>
      </c>
      <c r="G6" s="124" t="s">
        <v>47</v>
      </c>
      <c r="H6" s="169"/>
    </row>
    <row r="7" spans="2:8" ht="30" customHeight="1" thickBot="1">
      <c r="B7" s="154">
        <v>8</v>
      </c>
      <c r="C7" s="92" t="s">
        <v>15</v>
      </c>
      <c r="D7" s="132">
        <f>SUM(D4:D5)</f>
        <v>5000</v>
      </c>
      <c r="E7" s="131">
        <f>SUM(E4:E5)</f>
        <v>2500</v>
      </c>
      <c r="F7" s="172">
        <f>SUM(F4:F5)</f>
        <v>2500</v>
      </c>
      <c r="G7" s="155"/>
      <c r="H7" s="169"/>
    </row>
    <row r="8" spans="2:8" ht="30" customHeight="1">
      <c r="B8" s="151">
        <v>9</v>
      </c>
      <c r="C8" s="153" t="s">
        <v>39</v>
      </c>
      <c r="D8" s="105">
        <v>5000</v>
      </c>
      <c r="E8" s="101">
        <v>2500</v>
      </c>
      <c r="F8" s="172">
        <f>D8-E8</f>
        <v>2500</v>
      </c>
      <c r="G8" s="152"/>
      <c r="H8" s="169"/>
    </row>
    <row r="9" spans="2:8" ht="45.75" customHeight="1" thickBot="1">
      <c r="B9" s="118">
        <v>10</v>
      </c>
      <c r="C9" s="47" t="s">
        <v>40</v>
      </c>
      <c r="D9" s="121">
        <f>D8-D7</f>
        <v>0</v>
      </c>
      <c r="E9" s="126">
        <f>E8-E7</f>
        <v>0</v>
      </c>
      <c r="F9" s="173">
        <f>F8-F7</f>
        <v>0</v>
      </c>
      <c r="G9" s="124"/>
      <c r="H9" s="169"/>
    </row>
    <row r="10" spans="2:8" ht="64.5" customHeight="1" thickBot="1">
      <c r="B10" s="275" t="s">
        <v>71</v>
      </c>
      <c r="C10" s="276"/>
      <c r="D10" s="276"/>
      <c r="E10" s="276"/>
      <c r="F10" s="276"/>
      <c r="G10" s="277"/>
      <c r="H10" s="169"/>
    </row>
    <row r="11" spans="2:8" ht="15">
      <c r="B11" s="222" t="s">
        <v>85</v>
      </c>
      <c r="C11" s="227"/>
      <c r="D11" s="228"/>
      <c r="E11" s="227"/>
      <c r="F11" s="227"/>
      <c r="G11" s="229"/>
      <c r="H11" s="169"/>
    </row>
    <row r="12" spans="2:8" ht="15">
      <c r="B12" s="230"/>
      <c r="C12" s="169"/>
      <c r="D12" s="231"/>
      <c r="E12" s="169"/>
      <c r="F12" s="169"/>
      <c r="G12" s="232"/>
      <c r="H12" s="169"/>
    </row>
    <row r="13" spans="2:8" ht="15" customHeight="1">
      <c r="B13" s="278" t="s">
        <v>111</v>
      </c>
      <c r="C13" s="279"/>
      <c r="D13" s="279"/>
      <c r="E13" s="279"/>
      <c r="F13" s="279"/>
      <c r="G13" s="281"/>
      <c r="H13" s="169"/>
    </row>
    <row r="14" spans="2:8" ht="15">
      <c r="B14" s="278"/>
      <c r="C14" s="279"/>
      <c r="D14" s="279"/>
      <c r="E14" s="279"/>
      <c r="F14" s="279"/>
      <c r="G14" s="281"/>
      <c r="H14" s="169"/>
    </row>
    <row r="15" spans="2:8" ht="15">
      <c r="B15" s="230"/>
      <c r="C15" s="169"/>
      <c r="D15" s="231"/>
      <c r="E15" s="169"/>
      <c r="F15" s="169"/>
      <c r="G15" s="232"/>
      <c r="H15" s="169"/>
    </row>
    <row r="16" spans="2:8" ht="15.75" thickBot="1">
      <c r="B16" s="233"/>
      <c r="C16" s="234"/>
      <c r="D16" s="235"/>
      <c r="E16" s="234"/>
      <c r="F16" s="234"/>
      <c r="G16" s="236"/>
      <c r="H16" s="169"/>
    </row>
    <row r="17" spans="2:8" ht="15">
      <c r="B17" s="170"/>
      <c r="C17" s="170"/>
      <c r="D17" s="171"/>
      <c r="E17" s="170"/>
      <c r="F17" s="170"/>
      <c r="G17" s="170"/>
      <c r="H17" s="169"/>
    </row>
    <row r="18" spans="2:8" ht="15">
      <c r="B18" s="170"/>
      <c r="C18" s="170"/>
      <c r="D18" s="171"/>
      <c r="E18" s="170"/>
      <c r="F18" s="170"/>
      <c r="G18" s="170"/>
      <c r="H18" s="169"/>
    </row>
    <row r="19" spans="2:8" ht="15">
      <c r="B19" s="170"/>
      <c r="C19" s="170"/>
      <c r="D19" s="171"/>
      <c r="E19" s="170"/>
      <c r="F19" s="170"/>
      <c r="G19" s="170"/>
      <c r="H19" s="169"/>
    </row>
    <row r="20" spans="2:8" ht="15">
      <c r="B20" s="170"/>
      <c r="C20" s="170"/>
      <c r="D20" s="171"/>
      <c r="E20" s="170"/>
      <c r="F20" s="170"/>
      <c r="G20" s="170"/>
      <c r="H20" s="169"/>
    </row>
    <row r="21" spans="2:8" ht="15">
      <c r="B21" s="170"/>
      <c r="C21" s="170"/>
      <c r="D21" s="171"/>
      <c r="E21" s="170"/>
      <c r="F21" s="170"/>
      <c r="G21" s="170"/>
      <c r="H21" s="169"/>
    </row>
    <row r="22" spans="2:8" ht="15">
      <c r="B22" s="170"/>
      <c r="C22" s="170"/>
      <c r="D22" s="171"/>
      <c r="E22" s="170"/>
      <c r="F22" s="170"/>
      <c r="G22" s="170"/>
      <c r="H22" s="169"/>
    </row>
    <row r="23" spans="2:8" ht="15">
      <c r="B23" s="170"/>
      <c r="C23" s="170"/>
      <c r="D23" s="171"/>
      <c r="E23" s="170"/>
      <c r="F23" s="170"/>
      <c r="G23" s="170"/>
      <c r="H23" s="169"/>
    </row>
    <row r="24" spans="2:8" ht="15">
      <c r="B24" s="170"/>
      <c r="C24" s="170"/>
      <c r="D24" s="171"/>
      <c r="E24" s="170"/>
      <c r="F24" s="170"/>
      <c r="G24" s="170"/>
      <c r="H24" s="169"/>
    </row>
    <row r="25" spans="2:8" ht="15">
      <c r="B25" s="170"/>
      <c r="C25" s="170"/>
      <c r="D25" s="171"/>
      <c r="E25" s="170"/>
      <c r="F25" s="170"/>
      <c r="G25" s="170"/>
      <c r="H25" s="169"/>
    </row>
    <row r="26" spans="2:8" ht="15">
      <c r="B26" s="170"/>
      <c r="C26" s="170"/>
      <c r="D26" s="171"/>
      <c r="E26" s="170"/>
      <c r="F26" s="170"/>
      <c r="G26" s="170"/>
      <c r="H26" s="169"/>
    </row>
    <row r="27" spans="2:8" ht="15">
      <c r="B27" s="170"/>
      <c r="C27" s="170"/>
      <c r="D27" s="171"/>
      <c r="E27" s="170"/>
      <c r="F27" s="170"/>
      <c r="G27" s="170"/>
      <c r="H27" s="169"/>
    </row>
    <row r="28" spans="2:8" ht="15">
      <c r="B28" s="170"/>
      <c r="C28" s="170"/>
      <c r="D28" s="171"/>
      <c r="E28" s="170"/>
      <c r="F28" s="170"/>
      <c r="G28" s="170"/>
      <c r="H28" s="169"/>
    </row>
    <row r="29" spans="2:8" ht="15">
      <c r="B29" s="170"/>
      <c r="C29" s="170"/>
      <c r="D29" s="171"/>
      <c r="E29" s="170"/>
      <c r="F29" s="170"/>
      <c r="G29" s="170"/>
      <c r="H29" s="169"/>
    </row>
    <row r="30" spans="2:8" ht="15">
      <c r="B30" s="170"/>
      <c r="C30" s="170"/>
      <c r="D30" s="171"/>
      <c r="E30" s="170"/>
      <c r="F30" s="170"/>
      <c r="G30" s="170"/>
      <c r="H30" s="169"/>
    </row>
    <row r="31" spans="2:8" ht="15">
      <c r="B31" s="170"/>
      <c r="C31" s="170"/>
      <c r="D31" s="171"/>
      <c r="E31" s="170"/>
      <c r="F31" s="170"/>
      <c r="G31" s="170"/>
      <c r="H31" s="169"/>
    </row>
    <row r="32" spans="2:8" ht="15">
      <c r="B32" s="170"/>
      <c r="C32" s="170"/>
      <c r="D32" s="171"/>
      <c r="E32" s="170"/>
      <c r="F32" s="170"/>
      <c r="G32" s="170"/>
      <c r="H32" s="169"/>
    </row>
    <row r="33" spans="2:8" ht="15">
      <c r="B33" s="170"/>
      <c r="C33" s="170"/>
      <c r="D33" s="171"/>
      <c r="E33" s="170"/>
      <c r="F33" s="170"/>
      <c r="G33" s="170"/>
      <c r="H33" s="169"/>
    </row>
    <row r="34" spans="2:8" ht="15">
      <c r="B34" s="170"/>
      <c r="C34" s="170"/>
      <c r="D34" s="171"/>
      <c r="E34" s="170"/>
      <c r="F34" s="170"/>
      <c r="G34" s="170"/>
      <c r="H34" s="169"/>
    </row>
    <row r="35" spans="2:8" ht="15">
      <c r="B35" s="170"/>
      <c r="C35" s="170"/>
      <c r="D35" s="171"/>
      <c r="E35" s="170"/>
      <c r="F35" s="170"/>
      <c r="G35" s="170"/>
      <c r="H35" s="169"/>
    </row>
    <row r="36" spans="2:8" ht="15">
      <c r="B36" s="170"/>
      <c r="C36" s="170"/>
      <c r="D36" s="171"/>
      <c r="E36" s="170"/>
      <c r="F36" s="170"/>
      <c r="G36" s="170"/>
      <c r="H36" s="169"/>
    </row>
    <row r="37" spans="2:8" ht="15">
      <c r="B37" s="170"/>
      <c r="C37" s="170"/>
      <c r="D37" s="171"/>
      <c r="E37" s="170"/>
      <c r="F37" s="170"/>
      <c r="G37" s="170"/>
      <c r="H37" s="169"/>
    </row>
    <row r="38" spans="2:8" ht="15">
      <c r="B38" s="170"/>
      <c r="C38" s="170"/>
      <c r="D38" s="171"/>
      <c r="E38" s="170"/>
      <c r="F38" s="170"/>
      <c r="G38" s="170"/>
      <c r="H38" s="169"/>
    </row>
    <row r="39" spans="2:8" ht="15">
      <c r="B39" s="170"/>
      <c r="C39" s="170"/>
      <c r="D39" s="171"/>
      <c r="E39" s="170"/>
      <c r="F39" s="170"/>
      <c r="G39" s="170"/>
      <c r="H39" s="169"/>
    </row>
    <row r="40" spans="2:8" ht="15">
      <c r="B40" s="170"/>
      <c r="C40" s="170"/>
      <c r="D40" s="171"/>
      <c r="E40" s="170"/>
      <c r="F40" s="170"/>
      <c r="G40" s="170"/>
      <c r="H40" s="169"/>
    </row>
    <row r="41" spans="2:8" ht="15">
      <c r="B41" s="170"/>
      <c r="C41" s="170"/>
      <c r="D41" s="171"/>
      <c r="E41" s="170"/>
      <c r="F41" s="170"/>
      <c r="G41" s="170"/>
      <c r="H41" s="169"/>
    </row>
    <row r="42" spans="2:8" ht="15">
      <c r="B42" s="170"/>
      <c r="C42" s="170"/>
      <c r="D42" s="171"/>
      <c r="E42" s="170"/>
      <c r="F42" s="170"/>
      <c r="G42" s="170"/>
      <c r="H42" s="169"/>
    </row>
    <row r="43" spans="2:8" ht="15">
      <c r="B43" s="170"/>
      <c r="C43" s="170"/>
      <c r="D43" s="171"/>
      <c r="E43" s="170"/>
      <c r="F43" s="170"/>
      <c r="G43" s="170"/>
      <c r="H43" s="169"/>
    </row>
    <row r="44" spans="2:8" ht="15">
      <c r="B44" s="170"/>
      <c r="C44" s="170"/>
      <c r="D44" s="171"/>
      <c r="E44" s="170"/>
      <c r="F44" s="170"/>
      <c r="G44" s="170"/>
      <c r="H44" s="169"/>
    </row>
    <row r="45" spans="2:8" ht="15">
      <c r="B45" s="170"/>
      <c r="C45" s="170"/>
      <c r="D45" s="171"/>
      <c r="E45" s="170"/>
      <c r="F45" s="170"/>
      <c r="G45" s="170"/>
      <c r="H45" s="169"/>
    </row>
    <row r="46" spans="2:8" ht="15">
      <c r="B46" s="170"/>
      <c r="C46" s="170"/>
      <c r="D46" s="171"/>
      <c r="E46" s="170"/>
      <c r="F46" s="170"/>
      <c r="G46" s="170"/>
      <c r="H46" s="169"/>
    </row>
    <row r="47" spans="2:8" ht="15">
      <c r="B47" s="170"/>
      <c r="C47" s="170"/>
      <c r="D47" s="171"/>
      <c r="E47" s="170"/>
      <c r="F47" s="170"/>
      <c r="G47" s="170"/>
      <c r="H47" s="169"/>
    </row>
    <row r="48" spans="2:8" ht="15">
      <c r="B48" s="170"/>
      <c r="C48" s="170"/>
      <c r="D48" s="171"/>
      <c r="E48" s="170"/>
      <c r="F48" s="170"/>
      <c r="G48" s="170"/>
      <c r="H48" s="169"/>
    </row>
    <row r="49" spans="2:8" ht="15">
      <c r="B49" s="170"/>
      <c r="C49" s="170"/>
      <c r="D49" s="171"/>
      <c r="E49" s="170"/>
      <c r="F49" s="170"/>
      <c r="G49" s="170"/>
      <c r="H49" s="169"/>
    </row>
    <row r="50" spans="2:8" ht="15">
      <c r="B50" s="170"/>
      <c r="C50" s="170"/>
      <c r="D50" s="171"/>
      <c r="E50" s="170"/>
      <c r="F50" s="170"/>
      <c r="G50" s="170"/>
      <c r="H50" s="169"/>
    </row>
    <row r="51" spans="2:8" ht="15">
      <c r="B51" s="170"/>
      <c r="C51" s="170"/>
      <c r="D51" s="171"/>
      <c r="E51" s="170"/>
      <c r="F51" s="170"/>
      <c r="G51" s="170"/>
      <c r="H51" s="169"/>
    </row>
    <row r="52" spans="2:8" ht="15">
      <c r="B52" s="170"/>
      <c r="C52" s="170"/>
      <c r="D52" s="171"/>
      <c r="E52" s="170"/>
      <c r="F52" s="170"/>
      <c r="G52" s="170"/>
      <c r="H52" s="169"/>
    </row>
    <row r="53" spans="2:8" ht="15">
      <c r="B53" s="170"/>
      <c r="C53" s="170"/>
      <c r="D53" s="171"/>
      <c r="E53" s="170"/>
      <c r="F53" s="170"/>
      <c r="G53" s="170"/>
      <c r="H53" s="169"/>
    </row>
    <row r="54" spans="2:8" ht="15">
      <c r="B54" s="170"/>
      <c r="C54" s="170"/>
      <c r="D54" s="171"/>
      <c r="E54" s="170"/>
      <c r="F54" s="170"/>
      <c r="G54" s="170"/>
      <c r="H54" s="169"/>
    </row>
    <row r="55" spans="2:8" ht="15">
      <c r="B55" s="170"/>
      <c r="C55" s="170"/>
      <c r="D55" s="171"/>
      <c r="E55" s="170"/>
      <c r="F55" s="170"/>
      <c r="G55" s="170"/>
      <c r="H55" s="169"/>
    </row>
    <row r="56" spans="2:8" ht="15">
      <c r="B56" s="170"/>
      <c r="C56" s="170"/>
      <c r="D56" s="171"/>
      <c r="E56" s="170"/>
      <c r="F56" s="170"/>
      <c r="G56" s="170"/>
      <c r="H56" s="169"/>
    </row>
    <row r="57" spans="2:8" ht="15">
      <c r="B57" s="170"/>
      <c r="C57" s="170"/>
      <c r="D57" s="171"/>
      <c r="E57" s="170"/>
      <c r="F57" s="170"/>
      <c r="G57" s="170"/>
      <c r="H57" s="169"/>
    </row>
    <row r="58" spans="2:8" ht="15">
      <c r="B58" s="170"/>
      <c r="C58" s="170"/>
      <c r="D58" s="171"/>
      <c r="E58" s="170"/>
      <c r="F58" s="170"/>
      <c r="G58" s="170"/>
      <c r="H58" s="169"/>
    </row>
    <row r="59" spans="2:8" ht="15">
      <c r="B59" s="170"/>
      <c r="C59" s="170"/>
      <c r="D59" s="171"/>
      <c r="E59" s="170"/>
      <c r="F59" s="170"/>
      <c r="G59" s="170"/>
      <c r="H59" s="169"/>
    </row>
    <row r="60" spans="2:8" ht="15">
      <c r="B60" s="170"/>
      <c r="C60" s="170"/>
      <c r="D60" s="171"/>
      <c r="E60" s="170"/>
      <c r="F60" s="170"/>
      <c r="G60" s="170"/>
      <c r="H60" s="169"/>
    </row>
    <row r="61" spans="2:8" ht="15">
      <c r="B61" s="170"/>
      <c r="C61" s="170"/>
      <c r="D61" s="171"/>
      <c r="E61" s="170"/>
      <c r="F61" s="170"/>
      <c r="G61" s="170"/>
      <c r="H61" s="169"/>
    </row>
    <row r="62" spans="2:8" ht="15">
      <c r="B62" s="170"/>
      <c r="C62" s="170"/>
      <c r="D62" s="171"/>
      <c r="E62" s="170"/>
      <c r="F62" s="170"/>
      <c r="G62" s="170"/>
      <c r="H62" s="169"/>
    </row>
    <row r="63" spans="2:8" ht="15">
      <c r="B63" s="170"/>
      <c r="C63" s="170"/>
      <c r="D63" s="171"/>
      <c r="E63" s="170"/>
      <c r="F63" s="170"/>
      <c r="G63" s="170"/>
      <c r="H63" s="169"/>
    </row>
    <row r="64" spans="2:8" ht="15">
      <c r="B64" s="170"/>
      <c r="C64" s="170"/>
      <c r="D64" s="171"/>
      <c r="E64" s="170"/>
      <c r="F64" s="170"/>
      <c r="G64" s="170"/>
      <c r="H64" s="169"/>
    </row>
    <row r="65" spans="2:8" ht="15">
      <c r="B65" s="170"/>
      <c r="C65" s="170"/>
      <c r="D65" s="171"/>
      <c r="E65" s="170"/>
      <c r="F65" s="170"/>
      <c r="G65" s="170"/>
      <c r="H65" s="169"/>
    </row>
    <row r="66" spans="2:8" ht="15">
      <c r="B66" s="170"/>
      <c r="C66" s="170"/>
      <c r="D66" s="171"/>
      <c r="E66" s="170"/>
      <c r="F66" s="170"/>
      <c r="G66" s="170"/>
      <c r="H66" s="169"/>
    </row>
    <row r="67" spans="2:8" ht="15">
      <c r="B67" s="170"/>
      <c r="C67" s="170"/>
      <c r="D67" s="171"/>
      <c r="E67" s="170"/>
      <c r="F67" s="170"/>
      <c r="G67" s="170"/>
      <c r="H67" s="169"/>
    </row>
  </sheetData>
  <sheetProtection/>
  <mergeCells count="3">
    <mergeCell ref="B2:G2"/>
    <mergeCell ref="B10:G10"/>
    <mergeCell ref="B13:G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H120"/>
  <sheetViews>
    <sheetView showGridLines="0" zoomScaleSheetLayoutView="115" workbookViewId="0" topLeftCell="A1">
      <selection activeCell="F3" sqref="F3"/>
    </sheetView>
  </sheetViews>
  <sheetFormatPr defaultColWidth="9.140625" defaultRowHeight="15"/>
  <cols>
    <col min="1" max="1" width="2.421875" style="0" customWidth="1"/>
    <col min="2" max="2" width="6.57421875" style="0" customWidth="1"/>
    <col min="3" max="3" width="16.8515625" style="0" customWidth="1"/>
    <col min="4" max="4" width="17.140625" style="1" customWidth="1"/>
    <col min="5" max="5" width="14.57421875" style="0" customWidth="1"/>
    <col min="6" max="6" width="14.140625" style="0" customWidth="1"/>
    <col min="7" max="7" width="34.28125" style="0" customWidth="1"/>
  </cols>
  <sheetData>
    <row r="1" ht="15.75" thickBot="1">
      <c r="D1" s="198" t="s">
        <v>76</v>
      </c>
    </row>
    <row r="2" spans="2:8" ht="25.5" customHeight="1" thickBot="1">
      <c r="B2" s="272" t="s">
        <v>38</v>
      </c>
      <c r="C2" s="285"/>
      <c r="D2" s="285"/>
      <c r="E2" s="285"/>
      <c r="F2" s="285"/>
      <c r="G2" s="286"/>
      <c r="H2" s="2"/>
    </row>
    <row r="3" spans="2:8" ht="30.75" thickBot="1">
      <c r="B3" s="142" t="s">
        <v>46</v>
      </c>
      <c r="C3" s="129" t="s">
        <v>9</v>
      </c>
      <c r="D3" s="128" t="s">
        <v>77</v>
      </c>
      <c r="E3" s="196" t="s">
        <v>75</v>
      </c>
      <c r="F3" s="197" t="s">
        <v>169</v>
      </c>
      <c r="G3" s="128" t="s">
        <v>10</v>
      </c>
      <c r="H3" s="2"/>
    </row>
    <row r="4" spans="2:8" ht="45">
      <c r="B4" s="96">
        <v>1</v>
      </c>
      <c r="C4" s="156" t="s">
        <v>144</v>
      </c>
      <c r="D4" s="125">
        <v>10000</v>
      </c>
      <c r="E4" s="120">
        <v>5000</v>
      </c>
      <c r="F4" s="125">
        <f>D4-E4</f>
        <v>5000</v>
      </c>
      <c r="G4" s="141" t="s">
        <v>145</v>
      </c>
      <c r="H4" s="2"/>
    </row>
    <row r="5" spans="2:8" ht="36.75" customHeight="1">
      <c r="B5" s="94">
        <v>2</v>
      </c>
      <c r="C5" s="100"/>
      <c r="D5" s="102"/>
      <c r="E5" s="106"/>
      <c r="F5" s="102"/>
      <c r="G5" s="109"/>
      <c r="H5" s="2"/>
    </row>
    <row r="6" spans="2:8" ht="58.5" customHeight="1" thickBot="1">
      <c r="B6" s="95"/>
      <c r="C6" s="134" t="s">
        <v>143</v>
      </c>
      <c r="D6" s="126"/>
      <c r="E6" s="121"/>
      <c r="F6" s="126"/>
      <c r="G6" s="133"/>
      <c r="H6" s="2"/>
    </row>
    <row r="7" spans="2:8" ht="30" customHeight="1" thickBot="1">
      <c r="B7" s="97">
        <v>3</v>
      </c>
      <c r="C7" s="98" t="s">
        <v>15</v>
      </c>
      <c r="D7" s="131">
        <f>SUM(D4:D6)</f>
        <v>10000</v>
      </c>
      <c r="E7" s="132">
        <f>SUM(E4:E6)</f>
        <v>5000</v>
      </c>
      <c r="F7" s="125">
        <f>SUM(F4:F6)</f>
        <v>5000</v>
      </c>
      <c r="G7" s="111"/>
      <c r="H7" s="2"/>
    </row>
    <row r="8" spans="2:8" ht="30" customHeight="1">
      <c r="B8" s="93">
        <v>4</v>
      </c>
      <c r="C8" s="99" t="s">
        <v>39</v>
      </c>
      <c r="D8" s="101">
        <v>15000</v>
      </c>
      <c r="E8" s="105">
        <f>D8-F8</f>
        <v>7500</v>
      </c>
      <c r="F8" s="125">
        <f>D8*0.5</f>
        <v>7500</v>
      </c>
      <c r="G8" s="108"/>
      <c r="H8" s="2"/>
    </row>
    <row r="9" spans="2:8" ht="45.75" customHeight="1" thickBot="1">
      <c r="B9" s="95">
        <v>5</v>
      </c>
      <c r="C9" s="134" t="s">
        <v>40</v>
      </c>
      <c r="D9" s="126">
        <f>D8-D7</f>
        <v>5000</v>
      </c>
      <c r="E9" s="121">
        <f>E8-E7</f>
        <v>2500</v>
      </c>
      <c r="F9" s="126">
        <f>F8-F7</f>
        <v>2500</v>
      </c>
      <c r="G9" s="133"/>
      <c r="H9" s="2"/>
    </row>
    <row r="10" spans="2:8" ht="72.75" customHeight="1" thickBot="1">
      <c r="B10" s="275" t="s">
        <v>71</v>
      </c>
      <c r="C10" s="276"/>
      <c r="D10" s="276"/>
      <c r="E10" s="276"/>
      <c r="F10" s="276"/>
      <c r="G10" s="277"/>
      <c r="H10" s="2"/>
    </row>
    <row r="11" spans="2:8" ht="15">
      <c r="B11" s="222" t="s">
        <v>85</v>
      </c>
      <c r="C11" s="223"/>
      <c r="D11" s="224"/>
      <c r="E11" s="223"/>
      <c r="F11" s="223"/>
      <c r="G11" s="214"/>
      <c r="H11" s="2"/>
    </row>
    <row r="12" spans="2:8" ht="15">
      <c r="B12" s="68" t="s">
        <v>112</v>
      </c>
      <c r="C12" s="2"/>
      <c r="D12" s="225"/>
      <c r="E12" s="2"/>
      <c r="F12" s="2"/>
      <c r="G12" s="69"/>
      <c r="H12" s="2"/>
    </row>
    <row r="13" spans="2:8" ht="15">
      <c r="B13" s="68"/>
      <c r="C13" s="2"/>
      <c r="D13" s="225"/>
      <c r="E13" s="2"/>
      <c r="F13" s="2"/>
      <c r="G13" s="69"/>
      <c r="H13" s="2"/>
    </row>
    <row r="14" spans="2:8" ht="15">
      <c r="B14" s="68"/>
      <c r="C14" s="2"/>
      <c r="D14" s="225"/>
      <c r="E14" s="2"/>
      <c r="F14" s="2"/>
      <c r="G14" s="69"/>
      <c r="H14" s="2"/>
    </row>
    <row r="15" spans="2:8" ht="15">
      <c r="B15" s="68"/>
      <c r="C15" s="2"/>
      <c r="D15" s="225"/>
      <c r="E15" s="2"/>
      <c r="F15" s="2"/>
      <c r="G15" s="69"/>
      <c r="H15" s="2"/>
    </row>
    <row r="16" spans="2:8" ht="15">
      <c r="B16" s="68"/>
      <c r="C16" s="2"/>
      <c r="D16" s="225"/>
      <c r="E16" s="2"/>
      <c r="F16" s="2"/>
      <c r="G16" s="69"/>
      <c r="H16" s="2"/>
    </row>
    <row r="17" spans="2:8" ht="15.75" thickBot="1">
      <c r="B17" s="88"/>
      <c r="C17" s="89"/>
      <c r="D17" s="226"/>
      <c r="E17" s="89"/>
      <c r="F17" s="89"/>
      <c r="G17" s="90"/>
      <c r="H17" s="2"/>
    </row>
    <row r="18" ht="15">
      <c r="H18" s="2"/>
    </row>
    <row r="19" ht="15">
      <c r="H19" s="2"/>
    </row>
    <row r="20" ht="15">
      <c r="H20" s="2"/>
    </row>
    <row r="21" ht="15">
      <c r="H21" s="2"/>
    </row>
    <row r="22" ht="15">
      <c r="H22" s="2"/>
    </row>
    <row r="23" ht="15">
      <c r="H23" s="2"/>
    </row>
    <row r="24" ht="15">
      <c r="H24" s="2"/>
    </row>
    <row r="25" ht="15">
      <c r="H25" s="2"/>
    </row>
    <row r="26" ht="15">
      <c r="H26" s="2"/>
    </row>
    <row r="27" ht="15">
      <c r="H27" s="2"/>
    </row>
    <row r="28" ht="15">
      <c r="H28" s="2"/>
    </row>
    <row r="29" ht="15">
      <c r="H29" s="2"/>
    </row>
    <row r="30" ht="15">
      <c r="H30" s="2"/>
    </row>
    <row r="31" ht="15">
      <c r="H31" s="2"/>
    </row>
    <row r="32" ht="15">
      <c r="H32" s="2"/>
    </row>
    <row r="33" ht="15">
      <c r="H33" s="2"/>
    </row>
    <row r="34" ht="15">
      <c r="H34" s="2"/>
    </row>
    <row r="35" ht="15">
      <c r="H35" s="2"/>
    </row>
    <row r="36" ht="15">
      <c r="H36" s="2"/>
    </row>
    <row r="37" ht="15">
      <c r="H37" s="2"/>
    </row>
    <row r="38" ht="15">
      <c r="H38" s="2"/>
    </row>
    <row r="39" ht="15">
      <c r="H39" s="2"/>
    </row>
    <row r="40" ht="15">
      <c r="H40" s="2"/>
    </row>
    <row r="41" ht="15">
      <c r="H41" s="2"/>
    </row>
    <row r="42" ht="15">
      <c r="H42" s="2"/>
    </row>
    <row r="43" ht="15">
      <c r="H43" s="2"/>
    </row>
    <row r="44" ht="15">
      <c r="H44" s="2"/>
    </row>
    <row r="45" ht="15">
      <c r="H45" s="2"/>
    </row>
    <row r="46" ht="15">
      <c r="H46" s="2"/>
    </row>
    <row r="47" ht="15">
      <c r="H47" s="2"/>
    </row>
    <row r="48" ht="15">
      <c r="H48" s="2"/>
    </row>
    <row r="49" ht="15">
      <c r="H49" s="2"/>
    </row>
    <row r="50" ht="15">
      <c r="H50" s="2"/>
    </row>
    <row r="51" ht="15">
      <c r="H51" s="2"/>
    </row>
    <row r="52" ht="15">
      <c r="H52" s="2"/>
    </row>
    <row r="53" ht="15">
      <c r="H53" s="2"/>
    </row>
    <row r="54" ht="15">
      <c r="H54" s="2"/>
    </row>
    <row r="55" ht="15">
      <c r="H55" s="2"/>
    </row>
    <row r="56" ht="15">
      <c r="H56" s="2"/>
    </row>
    <row r="57" ht="15">
      <c r="H57" s="2"/>
    </row>
    <row r="58" ht="15">
      <c r="H58" s="2"/>
    </row>
    <row r="59" ht="15">
      <c r="H59" s="2"/>
    </row>
    <row r="60" ht="15">
      <c r="H60" s="2"/>
    </row>
    <row r="61" ht="15">
      <c r="H61" s="2"/>
    </row>
    <row r="62" ht="15">
      <c r="H62" s="2"/>
    </row>
    <row r="63" ht="15">
      <c r="H63" s="2"/>
    </row>
    <row r="64" ht="15">
      <c r="H64" s="2"/>
    </row>
    <row r="65" ht="15">
      <c r="H65" s="2"/>
    </row>
    <row r="66" ht="15">
      <c r="H66" s="2"/>
    </row>
    <row r="67" ht="15">
      <c r="H67" s="2"/>
    </row>
    <row r="68" ht="15">
      <c r="H68" s="2"/>
    </row>
    <row r="69" ht="15">
      <c r="H69" s="2"/>
    </row>
    <row r="70" ht="15">
      <c r="H70" s="2"/>
    </row>
    <row r="71" ht="15">
      <c r="H71" s="2"/>
    </row>
    <row r="72" ht="15">
      <c r="H72" s="2"/>
    </row>
    <row r="73" ht="15">
      <c r="H73" s="2"/>
    </row>
    <row r="74" ht="15">
      <c r="H74" s="2"/>
    </row>
    <row r="75" ht="15">
      <c r="H75" s="2"/>
    </row>
    <row r="76" ht="15">
      <c r="H76" s="2"/>
    </row>
    <row r="77" ht="15">
      <c r="H77" s="2"/>
    </row>
    <row r="78" ht="15">
      <c r="H78" s="2"/>
    </row>
    <row r="79" ht="15">
      <c r="H79" s="2"/>
    </row>
    <row r="80" ht="15">
      <c r="H80" s="2"/>
    </row>
    <row r="81" ht="15">
      <c r="H81" s="2"/>
    </row>
    <row r="82" ht="15">
      <c r="H82" s="2"/>
    </row>
    <row r="83" ht="15">
      <c r="H83" s="2"/>
    </row>
    <row r="84" ht="15">
      <c r="H84" s="2"/>
    </row>
    <row r="85" ht="15">
      <c r="H85" s="2"/>
    </row>
    <row r="86" ht="15">
      <c r="H86" s="2"/>
    </row>
    <row r="87" ht="15">
      <c r="H87" s="2"/>
    </row>
    <row r="88" ht="15">
      <c r="H88" s="2"/>
    </row>
    <row r="89" ht="15">
      <c r="H89" s="2"/>
    </row>
    <row r="90" ht="15">
      <c r="H90" s="2"/>
    </row>
    <row r="91" ht="15">
      <c r="H91" s="2"/>
    </row>
    <row r="92" ht="15">
      <c r="H92" s="2"/>
    </row>
    <row r="93" ht="15">
      <c r="H93" s="2"/>
    </row>
    <row r="94" ht="15">
      <c r="H94" s="2"/>
    </row>
    <row r="95" ht="15">
      <c r="H95" s="2"/>
    </row>
    <row r="96" ht="15">
      <c r="H96" s="2"/>
    </row>
    <row r="97" ht="15">
      <c r="H97" s="2"/>
    </row>
    <row r="98" ht="15">
      <c r="H98" s="2"/>
    </row>
    <row r="99" ht="15">
      <c r="H99" s="2"/>
    </row>
    <row r="100" ht="15">
      <c r="H100" s="2"/>
    </row>
    <row r="101" ht="15">
      <c r="H101" s="2"/>
    </row>
    <row r="102" ht="15">
      <c r="H102" s="2"/>
    </row>
    <row r="103" ht="15">
      <c r="H103" s="2"/>
    </row>
    <row r="104" ht="15">
      <c r="H104" s="2"/>
    </row>
    <row r="105" ht="15">
      <c r="H105" s="2"/>
    </row>
    <row r="106" ht="15">
      <c r="H106" s="2"/>
    </row>
    <row r="107" ht="15">
      <c r="H107" s="2"/>
    </row>
    <row r="108" ht="15">
      <c r="H108" s="2"/>
    </row>
    <row r="109" ht="15">
      <c r="H109" s="2"/>
    </row>
    <row r="110" ht="15">
      <c r="H110" s="2"/>
    </row>
    <row r="111" ht="15">
      <c r="H111" s="2"/>
    </row>
    <row r="112" ht="15">
      <c r="H112" s="2"/>
    </row>
    <row r="113" ht="15">
      <c r="H113" s="2"/>
    </row>
    <row r="114" ht="15">
      <c r="H114" s="2"/>
    </row>
    <row r="115" ht="15">
      <c r="H115" s="2"/>
    </row>
    <row r="116" ht="15">
      <c r="H116" s="2"/>
    </row>
    <row r="117" ht="15">
      <c r="H117" s="2"/>
    </row>
    <row r="118" ht="15">
      <c r="H118" s="2"/>
    </row>
    <row r="119" ht="15">
      <c r="H119" s="2"/>
    </row>
    <row r="120" ht="15">
      <c r="H120" s="2"/>
    </row>
  </sheetData>
  <sheetProtection/>
  <mergeCells count="2">
    <mergeCell ref="B2:G2"/>
    <mergeCell ref="B10:G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K32"/>
  <sheetViews>
    <sheetView zoomScale="85" zoomScaleNormal="85" workbookViewId="0" topLeftCell="A1">
      <selection activeCell="F17" sqref="F17"/>
    </sheetView>
  </sheetViews>
  <sheetFormatPr defaultColWidth="9.140625" defaultRowHeight="15"/>
  <cols>
    <col min="1" max="1" width="8.57421875" style="0" bestFit="1" customWidth="1"/>
    <col min="2" max="2" width="31.421875" style="0" customWidth="1"/>
    <col min="3" max="3" width="48.28125" style="0" customWidth="1"/>
    <col min="4" max="4" width="70.140625" style="0" customWidth="1"/>
    <col min="5" max="5" width="69.57421875" style="0" customWidth="1"/>
    <col min="6" max="6" width="13.57421875" style="0" customWidth="1"/>
  </cols>
  <sheetData>
    <row r="2" spans="1:5" ht="20.25" customHeight="1">
      <c r="A2" s="315" t="s">
        <v>146</v>
      </c>
      <c r="B2" s="315"/>
      <c r="C2" s="315"/>
      <c r="D2" s="315"/>
      <c r="E2" s="315"/>
    </row>
    <row r="3" spans="1:5" ht="19.5" customHeight="1">
      <c r="A3" s="316" t="s">
        <v>170</v>
      </c>
      <c r="B3" s="316"/>
      <c r="C3" s="316"/>
      <c r="D3" s="316"/>
      <c r="E3" s="316"/>
    </row>
    <row r="4" spans="1:5" ht="34.5" customHeight="1">
      <c r="A4" s="176" t="s">
        <v>59</v>
      </c>
      <c r="B4" s="177" t="s">
        <v>60</v>
      </c>
      <c r="C4" s="177" t="s">
        <v>61</v>
      </c>
      <c r="D4" s="177" t="s">
        <v>62</v>
      </c>
      <c r="E4" s="178" t="s">
        <v>156</v>
      </c>
    </row>
    <row r="5" spans="1:11" ht="38.25">
      <c r="A5" s="179">
        <v>1</v>
      </c>
      <c r="B5" s="179" t="s">
        <v>66</v>
      </c>
      <c r="C5" s="179" t="s">
        <v>67</v>
      </c>
      <c r="D5" s="179" t="s">
        <v>68</v>
      </c>
      <c r="E5" s="179" t="s">
        <v>69</v>
      </c>
      <c r="F5" s="191" t="s">
        <v>70</v>
      </c>
      <c r="G5" s="182"/>
      <c r="H5" s="182"/>
      <c r="I5" s="182"/>
      <c r="J5" s="182"/>
      <c r="K5" s="182"/>
    </row>
    <row r="6" spans="1:11" ht="141.75" customHeight="1">
      <c r="A6" s="179">
        <v>2</v>
      </c>
      <c r="B6" s="180" t="s">
        <v>99</v>
      </c>
      <c r="C6" s="180" t="s">
        <v>152</v>
      </c>
      <c r="D6" s="180" t="s">
        <v>100</v>
      </c>
      <c r="E6" s="181" t="s">
        <v>147</v>
      </c>
      <c r="G6" s="183"/>
      <c r="H6" s="183"/>
      <c r="I6" s="183"/>
      <c r="J6" s="183"/>
      <c r="K6" s="183"/>
    </row>
    <row r="7" spans="1:11" ht="49.5" customHeight="1">
      <c r="A7" s="179">
        <v>3</v>
      </c>
      <c r="B7" s="239" t="s">
        <v>101</v>
      </c>
      <c r="C7" s="184" t="s">
        <v>102</v>
      </c>
      <c r="D7" s="180" t="s">
        <v>103</v>
      </c>
      <c r="E7" s="181" t="s">
        <v>104</v>
      </c>
      <c r="G7" s="183"/>
      <c r="H7" s="183"/>
      <c r="I7" s="183"/>
      <c r="J7" s="183"/>
      <c r="K7" s="183"/>
    </row>
    <row r="8" spans="1:11" ht="111" customHeight="1">
      <c r="A8" s="179">
        <v>4</v>
      </c>
      <c r="B8" s="240" t="s">
        <v>105</v>
      </c>
      <c r="C8" s="241" t="s">
        <v>106</v>
      </c>
      <c r="D8" s="240" t="s">
        <v>107</v>
      </c>
      <c r="E8" s="181" t="s">
        <v>108</v>
      </c>
      <c r="G8" s="183"/>
      <c r="H8" s="183"/>
      <c r="I8" s="183"/>
      <c r="J8" s="183"/>
      <c r="K8" s="183"/>
    </row>
    <row r="9" spans="1:5" ht="33.75" customHeight="1">
      <c r="A9" s="179">
        <v>5</v>
      </c>
      <c r="B9" s="180"/>
      <c r="C9" s="184"/>
      <c r="D9" s="180"/>
      <c r="E9" s="181"/>
    </row>
    <row r="10" spans="1:5" ht="15">
      <c r="A10" s="179">
        <v>6</v>
      </c>
      <c r="B10" s="180"/>
      <c r="C10" s="180"/>
      <c r="D10" s="180"/>
      <c r="E10" s="181"/>
    </row>
    <row r="11" spans="1:5" ht="15">
      <c r="A11" s="179">
        <v>7</v>
      </c>
      <c r="B11" s="180"/>
      <c r="C11" s="180"/>
      <c r="D11" s="180"/>
      <c r="E11" s="181"/>
    </row>
    <row r="12" spans="1:5" ht="15">
      <c r="A12" s="179">
        <v>8</v>
      </c>
      <c r="B12" s="180"/>
      <c r="C12" s="180"/>
      <c r="D12" s="180"/>
      <c r="E12" s="181"/>
    </row>
    <row r="13" spans="1:5" ht="15">
      <c r="A13" s="179">
        <v>9</v>
      </c>
      <c r="B13" s="179"/>
      <c r="C13" s="179"/>
      <c r="D13" s="179"/>
      <c r="E13" s="185"/>
    </row>
    <row r="14" spans="1:5" ht="15.75">
      <c r="A14" s="179">
        <v>10</v>
      </c>
      <c r="B14" s="186"/>
      <c r="C14" s="186"/>
      <c r="D14" s="187"/>
      <c r="E14" s="185"/>
    </row>
    <row r="15" spans="1:5" ht="15">
      <c r="A15" s="185"/>
      <c r="B15" s="297" t="s">
        <v>63</v>
      </c>
      <c r="C15" s="298"/>
      <c r="D15" s="299"/>
      <c r="E15" s="185"/>
    </row>
    <row r="16" spans="1:5" ht="32.25" customHeight="1">
      <c r="A16" s="176" t="s">
        <v>6</v>
      </c>
      <c r="B16" s="317" t="s">
        <v>64</v>
      </c>
      <c r="C16" s="318"/>
      <c r="D16" s="319"/>
      <c r="E16" s="185"/>
    </row>
    <row r="17" spans="1:5" ht="46.5" customHeight="1">
      <c r="A17" s="185"/>
      <c r="B17" s="293"/>
      <c r="C17" s="320"/>
      <c r="D17" s="321"/>
      <c r="E17" s="185"/>
    </row>
    <row r="18" spans="1:5" ht="15" customHeight="1">
      <c r="A18" s="176" t="s">
        <v>7</v>
      </c>
      <c r="B18" s="317" t="s">
        <v>65</v>
      </c>
      <c r="C18" s="318"/>
      <c r="D18" s="319"/>
      <c r="E18" s="185"/>
    </row>
    <row r="19" spans="1:5" ht="51" customHeight="1">
      <c r="A19" s="185"/>
      <c r="B19" s="293"/>
      <c r="C19" s="294"/>
      <c r="D19" s="295"/>
      <c r="E19" s="185"/>
    </row>
    <row r="20" spans="1:5" ht="30" customHeight="1">
      <c r="A20" s="296"/>
      <c r="B20" s="297" t="s">
        <v>171</v>
      </c>
      <c r="C20" s="298"/>
      <c r="D20" s="299"/>
      <c r="E20" s="178" t="s">
        <v>153</v>
      </c>
    </row>
    <row r="21" spans="1:5" ht="25.5" customHeight="1">
      <c r="A21" s="296"/>
      <c r="B21" s="300"/>
      <c r="C21" s="301"/>
      <c r="D21" s="302"/>
      <c r="E21" s="309"/>
    </row>
    <row r="22" spans="1:5" ht="25.5" customHeight="1">
      <c r="A22" s="296"/>
      <c r="B22" s="303"/>
      <c r="C22" s="304"/>
      <c r="D22" s="305"/>
      <c r="E22" s="310"/>
    </row>
    <row r="23" spans="1:5" ht="25.5" customHeight="1">
      <c r="A23" s="296"/>
      <c r="B23" s="306"/>
      <c r="C23" s="307"/>
      <c r="D23" s="308"/>
      <c r="E23" s="311"/>
    </row>
    <row r="24" spans="1:5" ht="25.5" customHeight="1">
      <c r="A24" s="312" t="s">
        <v>154</v>
      </c>
      <c r="B24" s="313"/>
      <c r="C24" s="313"/>
      <c r="D24" s="314"/>
      <c r="E24" s="178" t="s">
        <v>155</v>
      </c>
    </row>
    <row r="25" spans="1:5" ht="28.5" customHeight="1">
      <c r="A25" s="188">
        <v>1</v>
      </c>
      <c r="B25" s="287" t="s">
        <v>148</v>
      </c>
      <c r="C25" s="288"/>
      <c r="D25" s="289"/>
      <c r="E25" s="290" t="s">
        <v>151</v>
      </c>
    </row>
    <row r="26" spans="1:5" ht="25.5" customHeight="1">
      <c r="A26" s="190" t="s">
        <v>88</v>
      </c>
      <c r="B26" s="291" t="s">
        <v>109</v>
      </c>
      <c r="C26" s="292"/>
      <c r="D26" s="292"/>
      <c r="E26" s="290"/>
    </row>
    <row r="27" spans="1:5" ht="29.25" customHeight="1">
      <c r="A27" s="189">
        <v>2</v>
      </c>
      <c r="B27" s="287" t="s">
        <v>149</v>
      </c>
      <c r="C27" s="288"/>
      <c r="D27" s="289"/>
      <c r="E27" s="290"/>
    </row>
    <row r="28" spans="1:5" ht="44.25" customHeight="1">
      <c r="A28" s="190" t="s">
        <v>88</v>
      </c>
      <c r="B28" s="291" t="s">
        <v>109</v>
      </c>
      <c r="C28" s="292"/>
      <c r="D28" s="292"/>
      <c r="E28" s="290"/>
    </row>
    <row r="29" spans="1:5" ht="44.25" customHeight="1">
      <c r="A29" s="189">
        <v>3</v>
      </c>
      <c r="B29" s="287" t="s">
        <v>150</v>
      </c>
      <c r="C29" s="288"/>
      <c r="D29" s="289"/>
      <c r="E29" s="290"/>
    </row>
    <row r="30" spans="1:5" ht="39.75" customHeight="1">
      <c r="A30" s="190" t="s">
        <v>88</v>
      </c>
      <c r="B30" s="291" t="s">
        <v>109</v>
      </c>
      <c r="C30" s="292"/>
      <c r="D30" s="292"/>
      <c r="E30" s="290"/>
    </row>
    <row r="31" ht="36.75" customHeight="1"/>
    <row r="32" ht="15">
      <c r="E32" s="178" t="s">
        <v>87</v>
      </c>
    </row>
  </sheetData>
  <sheetProtection/>
  <mergeCells count="19">
    <mergeCell ref="A2:E2"/>
    <mergeCell ref="A3:E3"/>
    <mergeCell ref="B15:D15"/>
    <mergeCell ref="B16:D16"/>
    <mergeCell ref="B17:D17"/>
    <mergeCell ref="B18:D18"/>
    <mergeCell ref="B19:D19"/>
    <mergeCell ref="A20:A23"/>
    <mergeCell ref="B20:D20"/>
    <mergeCell ref="B21:D23"/>
    <mergeCell ref="E21:E23"/>
    <mergeCell ref="A24:D24"/>
    <mergeCell ref="B25:D25"/>
    <mergeCell ref="E25:E30"/>
    <mergeCell ref="B26:D26"/>
    <mergeCell ref="B27:D27"/>
    <mergeCell ref="B28:D28"/>
    <mergeCell ref="B29:D29"/>
    <mergeCell ref="B30:D30"/>
  </mergeCells>
  <printOptions/>
  <pageMargins left="0.7" right="0.7" top="0.75" bottom="0.75" header="0.3" footer="0.3"/>
  <pageSetup horizontalDpi="600" verticalDpi="600" orientation="portrait" paperSize="9" scale="38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BICRO d.o.o.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Vanja Agejev</dc:creator>
  <cp:keywords/>
  <dc:description/>
  <cp:lastModifiedBy>Ira Alaburic</cp:lastModifiedBy>
  <cp:lastPrinted>2020-08-28T08:34:06Z</cp:lastPrinted>
  <dcterms:created xsi:type="dcterms:W3CDTF">2012-09-11T08:58:16Z</dcterms:created>
  <dcterms:modified xsi:type="dcterms:W3CDTF">2020-08-28T08:35:06Z</dcterms:modified>
  <cp:category/>
  <cp:version/>
  <cp:contentType/>
  <cp:contentStatus/>
</cp:coreProperties>
</file>