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C\PoC8\C.Obrasci PoC8\Prijava obrasci\"/>
    </mc:Choice>
  </mc:AlternateContent>
  <xr:revisionPtr revIDLastSave="0" documentId="8_{571B9E5F-A291-43A6-872C-2818F017CE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nalitika" sheetId="4" r:id="rId1"/>
    <sheet name="Proračun" sheetId="1" r:id="rId2"/>
    <sheet name="Provedbeni plan" sheetId="6" r:id="rId3"/>
  </sheets>
  <definedNames>
    <definedName name="ac">#REF!</definedName>
    <definedName name="dj">#REF!</definedName>
    <definedName name="mm">#REF!</definedName>
    <definedName name="mv">#REF!</definedName>
    <definedName name="ol">#REF!</definedName>
    <definedName name="_xlnm.Print_Area" localSheetId="0">Analitika!$B$2:$L$130</definedName>
    <definedName name="_xlnm.Print_Area" localSheetId="1">Proračun!$B$2:$G$149</definedName>
    <definedName name="_xlnm.Print_Area" localSheetId="2">'Provedbeni plan'!$B$2:$P$93</definedName>
    <definedName name="Text27" localSheetId="1">Proračun!$D$18</definedName>
    <definedName name="Text30" localSheetId="1">Proračun!$E$145</definedName>
    <definedName name="Text33" localSheetId="2">'Provedbeni plan'!$P$15</definedName>
    <definedName name="Text34" localSheetId="1">Proračun!#REF!</definedName>
    <definedName name="Text35" localSheetId="1">Proračun!$D$126</definedName>
  </definedNames>
  <calcPr calcId="181029"/>
</workbook>
</file>

<file path=xl/calcChain.xml><?xml version="1.0" encoding="utf-8"?>
<calcChain xmlns="http://schemas.openxmlformats.org/spreadsheetml/2006/main">
  <c r="V79" i="4" l="1"/>
  <c r="V78" i="4"/>
  <c r="V77" i="4"/>
  <c r="V76" i="4" l="1"/>
  <c r="V75" i="4"/>
  <c r="V74" i="4"/>
  <c r="V73" i="4"/>
  <c r="V72" i="4"/>
  <c r="V71" i="4"/>
  <c r="V70" i="4"/>
  <c r="V69" i="4"/>
  <c r="V68" i="4"/>
  <c r="V67" i="4"/>
  <c r="V66" i="4"/>
  <c r="D5" i="6" l="1"/>
  <c r="D6" i="1"/>
  <c r="E128" i="1"/>
  <c r="L19" i="4" l="1"/>
  <c r="G18" i="4" l="1"/>
  <c r="H6" i="6"/>
  <c r="D4" i="6"/>
  <c r="D3" i="6"/>
  <c r="E7" i="1"/>
  <c r="D5" i="1"/>
  <c r="D4" i="1"/>
  <c r="V65" i="4"/>
  <c r="C18" i="1" l="1"/>
  <c r="D128" i="1"/>
  <c r="D21" i="1"/>
  <c r="D22" i="1"/>
  <c r="D23" i="1"/>
  <c r="D24" i="1"/>
  <c r="D25" i="1"/>
  <c r="D26" i="1"/>
  <c r="D27" i="1"/>
  <c r="D28" i="1"/>
  <c r="D29" i="1"/>
  <c r="D30" i="1"/>
  <c r="D31" i="1"/>
  <c r="D32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D117" i="1"/>
  <c r="D118" i="1"/>
  <c r="D119" i="1"/>
  <c r="D120" i="1"/>
  <c r="D121" i="1"/>
  <c r="D122" i="1"/>
  <c r="D123" i="1"/>
  <c r="D124" i="1"/>
  <c r="D125" i="1"/>
  <c r="D126" i="1"/>
  <c r="D127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D19" i="1"/>
  <c r="D20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S55" i="4"/>
  <c r="L55" i="4" s="1"/>
  <c r="S51" i="4"/>
  <c r="L51" i="4" s="1"/>
  <c r="S47" i="4"/>
  <c r="L47" i="4" s="1"/>
  <c r="R42" i="4"/>
  <c r="S54" i="4"/>
  <c r="L54" i="4" s="1"/>
  <c r="R41" i="4"/>
  <c r="S41" i="4" s="1"/>
  <c r="L41" i="4" s="1"/>
  <c r="S48" i="4"/>
  <c r="L48" i="4" s="1"/>
  <c r="K42" i="4"/>
  <c r="K43" i="4"/>
  <c r="E44" i="1" s="1"/>
  <c r="K44" i="4"/>
  <c r="E45" i="1" s="1"/>
  <c r="K45" i="4"/>
  <c r="E46" i="1" s="1"/>
  <c r="K46" i="4"/>
  <c r="E47" i="1" s="1"/>
  <c r="K47" i="4"/>
  <c r="E48" i="1" s="1"/>
  <c r="K48" i="4"/>
  <c r="E49" i="1" s="1"/>
  <c r="K49" i="4"/>
  <c r="E50" i="1" s="1"/>
  <c r="K50" i="4"/>
  <c r="E51" i="1" s="1"/>
  <c r="K51" i="4"/>
  <c r="E52" i="1" s="1"/>
  <c r="K52" i="4"/>
  <c r="E53" i="1" s="1"/>
  <c r="K53" i="4"/>
  <c r="E54" i="1" s="1"/>
  <c r="K54" i="4"/>
  <c r="E55" i="1" s="1"/>
  <c r="K55" i="4"/>
  <c r="E56" i="1" s="1"/>
  <c r="K41" i="4"/>
  <c r="E42" i="1" s="1"/>
  <c r="E59" i="1" s="1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C115" i="1"/>
  <c r="C116" i="1"/>
  <c r="C114" i="1"/>
  <c r="D115" i="1"/>
  <c r="D116" i="1"/>
  <c r="D114" i="1"/>
  <c r="D91" i="1"/>
  <c r="D92" i="1"/>
  <c r="D90" i="1"/>
  <c r="C91" i="1"/>
  <c r="C92" i="1"/>
  <c r="C90" i="1"/>
  <c r="D67" i="1"/>
  <c r="D68" i="1"/>
  <c r="C67" i="1"/>
  <c r="C68" i="1"/>
  <c r="D66" i="1"/>
  <c r="C66" i="1"/>
  <c r="D43" i="1"/>
  <c r="D44" i="1"/>
  <c r="D42" i="1"/>
  <c r="C43" i="1"/>
  <c r="C44" i="1"/>
  <c r="C42" i="1"/>
  <c r="D18" i="1"/>
  <c r="K120" i="4"/>
  <c r="E123" i="1" s="1"/>
  <c r="K117" i="4"/>
  <c r="E120" i="1" s="1"/>
  <c r="K123" i="4"/>
  <c r="E126" i="1" s="1"/>
  <c r="K122" i="4"/>
  <c r="E125" i="1" s="1"/>
  <c r="K121" i="4"/>
  <c r="E124" i="1" s="1"/>
  <c r="K119" i="4"/>
  <c r="E122" i="1" s="1"/>
  <c r="K118" i="4"/>
  <c r="E121" i="1" s="1"/>
  <c r="K97" i="4"/>
  <c r="L97" i="4" s="1"/>
  <c r="K95" i="4"/>
  <c r="K99" i="4"/>
  <c r="K98" i="4"/>
  <c r="K96" i="4"/>
  <c r="K94" i="4"/>
  <c r="K93" i="4"/>
  <c r="L93" i="4" s="1"/>
  <c r="K92" i="4"/>
  <c r="E78" i="1"/>
  <c r="E77" i="1"/>
  <c r="E76" i="1"/>
  <c r="E75" i="1"/>
  <c r="E74" i="1"/>
  <c r="E73" i="1"/>
  <c r="G30" i="4"/>
  <c r="K30" i="4" s="1"/>
  <c r="L30" i="4" s="1"/>
  <c r="G29" i="4"/>
  <c r="K29" i="4" s="1"/>
  <c r="G28" i="4"/>
  <c r="K28" i="4" s="1"/>
  <c r="L28" i="4" s="1"/>
  <c r="G27" i="4"/>
  <c r="K27" i="4" s="1"/>
  <c r="L27" i="4" s="1"/>
  <c r="G26" i="4"/>
  <c r="K26" i="4" s="1"/>
  <c r="L26" i="4" s="1"/>
  <c r="K113" i="4"/>
  <c r="E116" i="1" s="1"/>
  <c r="K114" i="4"/>
  <c r="E117" i="1" s="1"/>
  <c r="K115" i="4"/>
  <c r="E118" i="1" s="1"/>
  <c r="K116" i="4"/>
  <c r="E119" i="1" s="1"/>
  <c r="K90" i="4"/>
  <c r="K91" i="4"/>
  <c r="E69" i="1"/>
  <c r="E70" i="1"/>
  <c r="E71" i="1"/>
  <c r="E72" i="1"/>
  <c r="G20" i="4"/>
  <c r="K20" i="4" s="1"/>
  <c r="L20" i="4" s="1"/>
  <c r="G21" i="4"/>
  <c r="K21" i="4" s="1"/>
  <c r="G22" i="4"/>
  <c r="K22" i="4" s="1"/>
  <c r="L22" i="4" s="1"/>
  <c r="G23" i="4"/>
  <c r="K23" i="4" s="1"/>
  <c r="G24" i="4"/>
  <c r="K24" i="4" s="1"/>
  <c r="L24" i="4" s="1"/>
  <c r="K112" i="4"/>
  <c r="E115" i="1" s="1"/>
  <c r="E131" i="1" s="1"/>
  <c r="E92" i="6"/>
  <c r="O93" i="6"/>
  <c r="N93" i="6"/>
  <c r="M93" i="6"/>
  <c r="L93" i="6"/>
  <c r="K93" i="6"/>
  <c r="J93" i="6"/>
  <c r="I93" i="6"/>
  <c r="H93" i="6"/>
  <c r="G93" i="6"/>
  <c r="F93" i="6"/>
  <c r="E93" i="6"/>
  <c r="D93" i="6"/>
  <c r="O92" i="6"/>
  <c r="N92" i="6"/>
  <c r="M92" i="6"/>
  <c r="L92" i="6"/>
  <c r="K92" i="6"/>
  <c r="J92" i="6"/>
  <c r="I92" i="6"/>
  <c r="H92" i="6"/>
  <c r="G92" i="6"/>
  <c r="F92" i="6"/>
  <c r="D92" i="6"/>
  <c r="P89" i="6"/>
  <c r="P88" i="6"/>
  <c r="O86" i="6"/>
  <c r="N86" i="6"/>
  <c r="M86" i="6"/>
  <c r="L86" i="6"/>
  <c r="K86" i="6"/>
  <c r="J86" i="6"/>
  <c r="I86" i="6"/>
  <c r="H86" i="6"/>
  <c r="G86" i="6"/>
  <c r="F86" i="6"/>
  <c r="P86" i="6" s="1"/>
  <c r="E86" i="6"/>
  <c r="D86" i="6"/>
  <c r="P84" i="6"/>
  <c r="P83" i="6"/>
  <c r="O81" i="6"/>
  <c r="N81" i="6"/>
  <c r="M81" i="6"/>
  <c r="L81" i="6"/>
  <c r="K81" i="6"/>
  <c r="J81" i="6"/>
  <c r="I81" i="6"/>
  <c r="H81" i="6"/>
  <c r="G81" i="6"/>
  <c r="F81" i="6"/>
  <c r="E81" i="6"/>
  <c r="D81" i="6"/>
  <c r="P81" i="6" s="1"/>
  <c r="P79" i="6"/>
  <c r="P78" i="6"/>
  <c r="O76" i="6"/>
  <c r="N76" i="6"/>
  <c r="M76" i="6"/>
  <c r="L76" i="6"/>
  <c r="K76" i="6"/>
  <c r="J76" i="6"/>
  <c r="I76" i="6"/>
  <c r="H76" i="6"/>
  <c r="G76" i="6"/>
  <c r="F76" i="6"/>
  <c r="E76" i="6"/>
  <c r="D76" i="6"/>
  <c r="P74" i="6"/>
  <c r="P73" i="6"/>
  <c r="O71" i="6"/>
  <c r="N71" i="6"/>
  <c r="M71" i="6"/>
  <c r="L71" i="6"/>
  <c r="K71" i="6"/>
  <c r="J71" i="6"/>
  <c r="I71" i="6"/>
  <c r="H71" i="6"/>
  <c r="G71" i="6"/>
  <c r="F71" i="6"/>
  <c r="E71" i="6"/>
  <c r="D71" i="6"/>
  <c r="P71" i="6" s="1"/>
  <c r="P69" i="6"/>
  <c r="P68" i="6"/>
  <c r="O66" i="6"/>
  <c r="N66" i="6"/>
  <c r="M66" i="6"/>
  <c r="L66" i="6"/>
  <c r="K66" i="6"/>
  <c r="J66" i="6"/>
  <c r="I66" i="6"/>
  <c r="H66" i="6"/>
  <c r="G66" i="6"/>
  <c r="F66" i="6"/>
  <c r="E66" i="6"/>
  <c r="D66" i="6"/>
  <c r="P64" i="6"/>
  <c r="P63" i="6"/>
  <c r="O61" i="6"/>
  <c r="N61" i="6"/>
  <c r="M61" i="6"/>
  <c r="L61" i="6"/>
  <c r="K61" i="6"/>
  <c r="J61" i="6"/>
  <c r="I61" i="6"/>
  <c r="H61" i="6"/>
  <c r="G61" i="6"/>
  <c r="F61" i="6"/>
  <c r="E61" i="6"/>
  <c r="D61" i="6"/>
  <c r="P59" i="6"/>
  <c r="P58" i="6"/>
  <c r="P57" i="6"/>
  <c r="O55" i="6"/>
  <c r="N55" i="6"/>
  <c r="M55" i="6"/>
  <c r="L55" i="6"/>
  <c r="K55" i="6"/>
  <c r="J55" i="6"/>
  <c r="I55" i="6"/>
  <c r="H55" i="6"/>
  <c r="G55" i="6"/>
  <c r="F55" i="6"/>
  <c r="E55" i="6"/>
  <c r="D55" i="6"/>
  <c r="P53" i="6"/>
  <c r="P52" i="6"/>
  <c r="O50" i="6"/>
  <c r="N50" i="6"/>
  <c r="M50" i="6"/>
  <c r="L50" i="6"/>
  <c r="K50" i="6"/>
  <c r="J50" i="6"/>
  <c r="I50" i="6"/>
  <c r="H50" i="6"/>
  <c r="G50" i="6"/>
  <c r="F50" i="6"/>
  <c r="E50" i="6"/>
  <c r="D50" i="6"/>
  <c r="P48" i="6"/>
  <c r="P47" i="6"/>
  <c r="O45" i="6"/>
  <c r="N45" i="6"/>
  <c r="M45" i="6"/>
  <c r="L45" i="6"/>
  <c r="K45" i="6"/>
  <c r="J45" i="6"/>
  <c r="I45" i="6"/>
  <c r="H45" i="6"/>
  <c r="G45" i="6"/>
  <c r="F45" i="6"/>
  <c r="E45" i="6"/>
  <c r="D45" i="6"/>
  <c r="P45" i="6" s="1"/>
  <c r="P43" i="6"/>
  <c r="P42" i="6"/>
  <c r="O40" i="6"/>
  <c r="N40" i="6"/>
  <c r="M40" i="6"/>
  <c r="L40" i="6"/>
  <c r="K40" i="6"/>
  <c r="J40" i="6"/>
  <c r="I40" i="6"/>
  <c r="H40" i="6"/>
  <c r="G40" i="6"/>
  <c r="F40" i="6"/>
  <c r="E40" i="6"/>
  <c r="D40" i="6"/>
  <c r="P38" i="6"/>
  <c r="P37" i="6"/>
  <c r="O35" i="6"/>
  <c r="N35" i="6"/>
  <c r="M35" i="6"/>
  <c r="L35" i="6"/>
  <c r="K35" i="6"/>
  <c r="J35" i="6"/>
  <c r="I35" i="6"/>
  <c r="H35" i="6"/>
  <c r="G35" i="6"/>
  <c r="F35" i="6"/>
  <c r="E35" i="6"/>
  <c r="D35" i="6"/>
  <c r="P33" i="6"/>
  <c r="P32" i="6"/>
  <c r="O30" i="6"/>
  <c r="N30" i="6"/>
  <c r="M30" i="6"/>
  <c r="L30" i="6"/>
  <c r="K30" i="6"/>
  <c r="J30" i="6"/>
  <c r="I30" i="6"/>
  <c r="H30" i="6"/>
  <c r="G30" i="6"/>
  <c r="F30" i="6"/>
  <c r="E30" i="6"/>
  <c r="D30" i="6"/>
  <c r="P28" i="6"/>
  <c r="P27" i="6"/>
  <c r="O25" i="6"/>
  <c r="N25" i="6"/>
  <c r="M25" i="6"/>
  <c r="L25" i="6"/>
  <c r="K25" i="6"/>
  <c r="J25" i="6"/>
  <c r="I25" i="6"/>
  <c r="H25" i="6"/>
  <c r="G25" i="6"/>
  <c r="F25" i="6"/>
  <c r="E25" i="6"/>
  <c r="D25" i="6"/>
  <c r="P23" i="6"/>
  <c r="P22" i="6"/>
  <c r="O20" i="6"/>
  <c r="N20" i="6"/>
  <c r="M20" i="6"/>
  <c r="L20" i="6"/>
  <c r="K20" i="6"/>
  <c r="J20" i="6"/>
  <c r="I20" i="6"/>
  <c r="H20" i="6"/>
  <c r="G20" i="6"/>
  <c r="F20" i="6"/>
  <c r="E20" i="6"/>
  <c r="P20" i="6" s="1"/>
  <c r="D20" i="6"/>
  <c r="P18" i="6"/>
  <c r="P17" i="6"/>
  <c r="O15" i="6"/>
  <c r="N15" i="6"/>
  <c r="M15" i="6"/>
  <c r="L15" i="6"/>
  <c r="K15" i="6"/>
  <c r="K91" i="6" s="1"/>
  <c r="J15" i="6"/>
  <c r="I15" i="6"/>
  <c r="H15" i="6"/>
  <c r="G15" i="6"/>
  <c r="G91" i="6" s="1"/>
  <c r="F15" i="6"/>
  <c r="E15" i="6"/>
  <c r="D15" i="6"/>
  <c r="K124" i="4"/>
  <c r="E127" i="1" s="1"/>
  <c r="K101" i="4"/>
  <c r="E80" i="1"/>
  <c r="E68" i="1"/>
  <c r="E79" i="1"/>
  <c r="G31" i="4"/>
  <c r="K31" i="4" s="1"/>
  <c r="L31" i="4" s="1"/>
  <c r="K125" i="4"/>
  <c r="K111" i="4"/>
  <c r="E114" i="1" s="1"/>
  <c r="K102" i="4"/>
  <c r="K100" i="4"/>
  <c r="K89" i="4"/>
  <c r="K88" i="4"/>
  <c r="E67" i="1"/>
  <c r="G19" i="4"/>
  <c r="K19" i="4" s="1"/>
  <c r="G25" i="4"/>
  <c r="K25" i="4" s="1"/>
  <c r="L25" i="4" s="1"/>
  <c r="G32" i="4"/>
  <c r="K32" i="4" s="1"/>
  <c r="L32" i="4" s="1"/>
  <c r="E43" i="1"/>
  <c r="K18" i="4"/>
  <c r="L18" i="4" s="1"/>
  <c r="P50" i="6"/>
  <c r="H91" i="6"/>
  <c r="S43" i="4"/>
  <c r="L43" i="4" s="1"/>
  <c r="S49" i="4"/>
  <c r="L49" i="4" s="1"/>
  <c r="S53" i="4"/>
  <c r="L53" i="4" s="1"/>
  <c r="S45" i="4"/>
  <c r="L45" i="4" s="1"/>
  <c r="S42" i="4"/>
  <c r="L42" i="4" s="1"/>
  <c r="S44" i="4"/>
  <c r="L44" i="4" s="1"/>
  <c r="S46" i="4"/>
  <c r="L46" i="4" s="1"/>
  <c r="S50" i="4"/>
  <c r="L50" i="4" s="1"/>
  <c r="S52" i="4"/>
  <c r="L52" i="4" s="1"/>
  <c r="E130" i="1" l="1"/>
  <c r="E129" i="1"/>
  <c r="E23" i="1"/>
  <c r="L23" i="4"/>
  <c r="L29" i="4"/>
  <c r="L21" i="4"/>
  <c r="E104" i="1"/>
  <c r="L102" i="4"/>
  <c r="P93" i="6"/>
  <c r="P15" i="6"/>
  <c r="L91" i="6"/>
  <c r="F91" i="6"/>
  <c r="J91" i="6"/>
  <c r="N91" i="6"/>
  <c r="P25" i="6"/>
  <c r="P30" i="6"/>
  <c r="P35" i="6"/>
  <c r="P40" i="6"/>
  <c r="P55" i="6"/>
  <c r="P61" i="6"/>
  <c r="I91" i="6"/>
  <c r="P66" i="6"/>
  <c r="P76" i="6"/>
  <c r="E92" i="1"/>
  <c r="L90" i="4"/>
  <c r="E96" i="1"/>
  <c r="L94" i="4"/>
  <c r="E97" i="1"/>
  <c r="L95" i="4"/>
  <c r="E91" i="1"/>
  <c r="L89" i="4"/>
  <c r="E91" i="6"/>
  <c r="M91" i="6"/>
  <c r="O91" i="6"/>
  <c r="E98" i="1"/>
  <c r="L96" i="4"/>
  <c r="E99" i="1"/>
  <c r="E102" i="1"/>
  <c r="L100" i="4"/>
  <c r="E103" i="1"/>
  <c r="L101" i="4"/>
  <c r="E94" i="1"/>
  <c r="L92" i="4"/>
  <c r="E100" i="1"/>
  <c r="L98" i="4"/>
  <c r="E95" i="1"/>
  <c r="E93" i="1"/>
  <c r="L91" i="4"/>
  <c r="E101" i="1"/>
  <c r="L99" i="4"/>
  <c r="E90" i="1"/>
  <c r="E107" i="1" s="1"/>
  <c r="L88" i="4"/>
  <c r="D91" i="6"/>
  <c r="E66" i="1"/>
  <c r="P92" i="6"/>
  <c r="E82" i="1"/>
  <c r="K126" i="4"/>
  <c r="K103" i="4"/>
  <c r="V80" i="4"/>
  <c r="K56" i="4"/>
  <c r="E20" i="1"/>
  <c r="E28" i="1"/>
  <c r="E27" i="1"/>
  <c r="E18" i="1"/>
  <c r="E19" i="1"/>
  <c r="E35" i="1" s="1"/>
  <c r="E21" i="1"/>
  <c r="E22" i="1"/>
  <c r="E24" i="1"/>
  <c r="E25" i="1"/>
  <c r="E26" i="1"/>
  <c r="E29" i="1"/>
  <c r="E30" i="1"/>
  <c r="E31" i="1"/>
  <c r="K33" i="4"/>
  <c r="E32" i="1"/>
  <c r="E58" i="1"/>
  <c r="E57" i="1"/>
  <c r="L56" i="4"/>
  <c r="E34" i="1" l="1"/>
  <c r="E106" i="1"/>
  <c r="E81" i="1"/>
  <c r="E83" i="1"/>
  <c r="E142" i="1" s="1"/>
  <c r="H128" i="1" s="1"/>
  <c r="B129" i="1" s="1"/>
  <c r="L104" i="4"/>
  <c r="C109" i="1" s="1"/>
  <c r="E105" i="1"/>
  <c r="P91" i="6"/>
  <c r="E33" i="1"/>
  <c r="L33" i="4"/>
  <c r="C37" i="1" s="1"/>
  <c r="C61" i="1"/>
  <c r="B57" i="1"/>
  <c r="E143" i="1" l="1"/>
  <c r="F82" i="1" s="1"/>
  <c r="F83" i="1"/>
  <c r="B105" i="1"/>
  <c r="F107" i="1"/>
  <c r="F35" i="1"/>
  <c r="F59" i="1"/>
  <c r="H81" i="1"/>
  <c r="C85" i="1" s="1"/>
  <c r="F131" i="1"/>
  <c r="F34" i="1"/>
  <c r="B33" i="1"/>
  <c r="E144" i="1" l="1"/>
  <c r="F142" i="1" s="1"/>
  <c r="F106" i="1"/>
  <c r="F130" i="1"/>
  <c r="F58" i="1"/>
  <c r="C132" i="1"/>
  <c r="B81" i="1"/>
  <c r="F143" i="1" l="1"/>
  <c r="F144" i="1" s="1"/>
  <c r="C148" i="1"/>
</calcChain>
</file>

<file path=xl/sharedStrings.xml><?xml version="1.0" encoding="utf-8"?>
<sst xmlns="http://schemas.openxmlformats.org/spreadsheetml/2006/main" count="227" uniqueCount="139">
  <si>
    <t>OPIS TROŠKOVA</t>
  </si>
  <si>
    <t>1.TROŠKOVI OSOBLJA (BRUTO II PLAĆA)</t>
  </si>
  <si>
    <t xml:space="preserve">2.TROŠKOVI VANJSKIH USLUGA I KONZULTANATA </t>
  </si>
  <si>
    <t>5.OSTALO</t>
  </si>
  <si>
    <t>UKUPNO</t>
  </si>
  <si>
    <t>Program</t>
  </si>
  <si>
    <t>Vlastita sredstva</t>
  </si>
  <si>
    <t>Br.</t>
  </si>
  <si>
    <t>Izvor financiranja</t>
  </si>
  <si>
    <t>Udio (%)</t>
  </si>
  <si>
    <t xml:space="preserve">U sljedećoj tablici specificirajte troškove koji će nastati na projektu prema opravdanim troškovnim kategorijama koje su naznačene u tablici. </t>
  </si>
  <si>
    <t>Iznos u HRK**/***</t>
  </si>
  <si>
    <t>Ukupno (u HRK)*</t>
  </si>
  <si>
    <t xml:space="preserve">4.TROŠKOVI MATERIJALA I SITNOG INVENTARA </t>
  </si>
  <si>
    <t>1.</t>
  </si>
  <si>
    <t>2.</t>
  </si>
  <si>
    <t>3.</t>
  </si>
  <si>
    <t>4.</t>
  </si>
  <si>
    <t>5.</t>
  </si>
  <si>
    <t>6.</t>
  </si>
  <si>
    <t>7.</t>
  </si>
  <si>
    <t>Opis aktivnosti</t>
  </si>
  <si>
    <t>AKTIVNOST 1.</t>
  </si>
  <si>
    <t xml:space="preserve"> </t>
  </si>
  <si>
    <t>Naziv projekta:</t>
  </si>
  <si>
    <t>Natjecatelj:</t>
  </si>
  <si>
    <t>Prepoznati centar:</t>
  </si>
  <si>
    <t>A. Bruto I</t>
  </si>
  <si>
    <t>B. Dodaci na plaću</t>
  </si>
  <si>
    <t>D. Postotak uključenosti u projekt</t>
  </si>
  <si>
    <t>E. Broj mjeseci rada na projektu</t>
  </si>
  <si>
    <t>C. Bruto II (A+B)</t>
  </si>
  <si>
    <t>Dodatno pojašnjenje:</t>
  </si>
  <si>
    <t xml:space="preserve">1.ANALITIKA TROŠKOVA OSOBLJA </t>
  </si>
  <si>
    <t>Ime i Prezime</t>
  </si>
  <si>
    <t>PROVEDBENI PLAN PROJEKTA</t>
  </si>
  <si>
    <t>AKTIVNOSTI</t>
  </si>
  <si>
    <t>Projektni mjeseci</t>
  </si>
  <si>
    <t>Iznos u HRK            po aktivnostima</t>
  </si>
  <si>
    <t>PROGRAM</t>
  </si>
  <si>
    <t>VLASTITA SREDSTVA</t>
  </si>
  <si>
    <t>AKTIVNOST 2.</t>
  </si>
  <si>
    <t>AKTIVNOST 3.</t>
  </si>
  <si>
    <t>AKTIVNOST 4.</t>
  </si>
  <si>
    <t>AKTIVNOST 5.</t>
  </si>
  <si>
    <t>AKTIVNOST 6.</t>
  </si>
  <si>
    <t>AKTIVNOST 7.</t>
  </si>
  <si>
    <t>8.</t>
  </si>
  <si>
    <t>AKTIVNOST 8.</t>
  </si>
  <si>
    <t>9.</t>
  </si>
  <si>
    <t>AKTIVNOST 9.</t>
  </si>
  <si>
    <t>10.</t>
  </si>
  <si>
    <t>AKTIVNOST 10.</t>
  </si>
  <si>
    <t>11.</t>
  </si>
  <si>
    <t>AKTIVNOST 11.</t>
  </si>
  <si>
    <t>12.</t>
  </si>
  <si>
    <t>AKTIVNOST 12.</t>
  </si>
  <si>
    <t>13.</t>
  </si>
  <si>
    <t>14.</t>
  </si>
  <si>
    <t>15.</t>
  </si>
  <si>
    <t xml:space="preserve">Upišite planirane iznose u HRK i izaberite izvore financiranja (program/vlastita sredstva). </t>
  </si>
  <si>
    <t>Moguće je upisivati opis troškova i iznose u samo za to označena polja (polja bijele boje), dok su ostala zaključana (žuta i plava).</t>
  </si>
  <si>
    <t>Administrativni i nepredvidivi troškovi</t>
  </si>
  <si>
    <t>Redni broj troška</t>
  </si>
  <si>
    <t>*** Ukoliko dobavljač nije rezident RH i ponuda/predračun je ispostavljen u stranoj valuti, natjecatelj je dužan preračunati stranu valutu u HRK prema srednjem tečjaju HNB-a za valutu ponude/predračuna na dan kada je ponuda/predračun izdana. Na ponudi/predračunu mora biti upisan tečaj po kojem ste preračunvali.</t>
  </si>
  <si>
    <t>* Zbroj troškova koji će nastati na projektu prema izvorima financiranja.</t>
  </si>
  <si>
    <t>Naziv usluge / konzultanta</t>
  </si>
  <si>
    <t>Trošak osoblja (C x D x E)</t>
  </si>
  <si>
    <t>C. Trošak usluge / konzultanta (A x B)</t>
  </si>
  <si>
    <t>Naziv opreme</t>
  </si>
  <si>
    <t>B. Količina</t>
  </si>
  <si>
    <t>C. Trošak materijala / sitnog inventara (A x B)</t>
  </si>
  <si>
    <t>Naziv materijala / sitnog inventara</t>
  </si>
  <si>
    <t>2. ANALITIKA TROŠKOVA VANJSKIH USLUGA I KONZULTANATA</t>
  </si>
  <si>
    <t>4. ANALITIKA TROŠKOVA MATERIJALA I SITNOG INVENTARA</t>
  </si>
  <si>
    <t>A. Jedinična cijena</t>
  </si>
  <si>
    <t>C. Iznos troška (A x B)</t>
  </si>
  <si>
    <t>DODATNA AKTIVNOST 1.</t>
  </si>
  <si>
    <t>DODATNA AKTIVNOST 2.</t>
  </si>
  <si>
    <t>DODATNA AKTIVNOST 3.</t>
  </si>
  <si>
    <t>Redni broj troška*</t>
  </si>
  <si>
    <t>Napomena: Troškovi materijala i sitnog inventara čija je jedinična vrijednost manja od 3.500 HRK</t>
  </si>
  <si>
    <t>Max. Iznos ukupnih ostalih troškova je 50.000 HRK.</t>
  </si>
  <si>
    <t>Administrativni i nepredvidivi troškovi mogu biti max. 5 % ukupnog iznosa koji dodjeljuje PoC.</t>
  </si>
  <si>
    <r>
      <t xml:space="preserve">Izvor financiranja </t>
    </r>
    <r>
      <rPr>
        <sz val="10"/>
        <rFont val="Palatino Linotype"/>
        <family val="1"/>
        <charset val="238"/>
      </rPr>
      <t>(Program/Vlastita sredstva)</t>
    </r>
  </si>
  <si>
    <t>Moguće je upisivati opis aktivnosti i iznose u samo za to označena polja (polja bijele boje) dok su ostala zaključana (žuta i zelena)</t>
  </si>
  <si>
    <t>DRUGI IZVORI</t>
  </si>
  <si>
    <t>PROGRAM PROVJERE INOVATIVNOG KONCEPTA ZA PODUZETNIKE (PoC Private)</t>
  </si>
  <si>
    <t>PROGRAM PROVJERE INOVATIVNOG KONCEPTA ZA PODUZETNIKE</t>
  </si>
  <si>
    <t xml:space="preserve">PRORAČUN PROJEKTA </t>
  </si>
  <si>
    <r>
      <t xml:space="preserve">Šifra projekta: </t>
    </r>
    <r>
      <rPr>
        <b/>
        <i/>
        <sz val="9"/>
        <color indexed="8"/>
        <rFont val="Palatino Linotype"/>
        <family val="1"/>
        <charset val="238"/>
      </rPr>
      <t>(upišite šifru projekta koja vam je dodijeljena preko online sustava):</t>
    </r>
  </si>
  <si>
    <t>Potrebno je priložiti zadnju platnu listu ('start up' poduzeća trebaju izjaviti cijenu po satu i danu na osnovi Bruto II plaće) i prijedlog ugovora (nepotpisan) za svaku novu osobu koja će biti zaposlena na projektu.
Natjecatelj je obvezan troškove osoblja specificirati prema danom predlošku u tablici Analitika.</t>
  </si>
  <si>
    <t xml:space="preserve">Potrebno je priložiti zadnju platnu listu ('start up' poduzeća trebaju izjaviti cijenu po satu i danu na osnovi Bruto II plaće) i prijedlog ugovora (nepotpisan) za svaku novu osobu koja će biti zaposlena na projektu.
</t>
  </si>
  <si>
    <t>5. ANALITIKA OSTALIH TROŠKOVA</t>
  </si>
  <si>
    <t xml:space="preserve">A. Nabavna vrijednost </t>
  </si>
  <si>
    <t xml:space="preserve">Prihvatljivi troškovi te detaljne upute za ispunjavanje Proračuna projekta dane su .'Priručniku za operativne postupke programa provjere inovativnog koncepta za poduzetnike'.
</t>
  </si>
  <si>
    <r>
      <rPr>
        <b/>
        <i/>
        <sz val="10"/>
        <color indexed="8"/>
        <rFont val="Palatino Linotype"/>
        <family val="1"/>
        <charset val="238"/>
      </rPr>
      <t xml:space="preserve">* Za sve iznose od 5.000 HRK do 50.000 HRK </t>
    </r>
    <r>
      <rPr>
        <i/>
        <sz val="10"/>
        <color indexed="8"/>
        <rFont val="Palatino Linotype"/>
        <family val="1"/>
        <charset val="238"/>
      </rPr>
      <t xml:space="preserve">obvezni su dokazi i/ili analitičko tumačenje koje treba prikazati u sheetu "Analitika". Analitičko tumačenje pojedinog troška se mora označiti odgovarajućim rednim brojem koji je identičan navedenom u proračunu. Potrebno je objasniti kako ste došli do navedenog sintetičkog iznosa. 
</t>
    </r>
    <r>
      <rPr>
        <b/>
        <i/>
        <sz val="10"/>
        <color indexed="8"/>
        <rFont val="Palatino Linotype"/>
        <family val="1"/>
        <charset val="238"/>
      </rPr>
      <t xml:space="preserve">Za iznose veće od 50.000 HRK </t>
    </r>
    <r>
      <rPr>
        <i/>
        <sz val="10"/>
        <color indexed="8"/>
        <rFont val="Palatino Linotype"/>
        <family val="1"/>
        <charset val="238"/>
      </rPr>
      <t>dužni ste priložiti ponudu/predračun (sa detaljnom specifikacijom) dobavljača. Svaka ponuda mora biti označena rednim brojem troška iz proračuna na koji se ponuda odnosi. Ponuda u stranoj valuti*** mora biti preračunata prema srednjem tečaju HNB. Natjecatelj treba voditi računa da su ponude u skladu s tržišnim cijenama istovjetnih ili sličnih usluga.</t>
    </r>
  </si>
  <si>
    <t>Menadžment</t>
  </si>
  <si>
    <t>Tehnički sektor</t>
  </si>
  <si>
    <t>Administracija</t>
  </si>
  <si>
    <t>Ostalo</t>
  </si>
  <si>
    <t>C.Cijena rada</t>
  </si>
  <si>
    <t>sat</t>
  </si>
  <si>
    <t>dan</t>
  </si>
  <si>
    <t>A.Broj sati/dana rada na projektu</t>
  </si>
  <si>
    <t>B. Sat ili dan</t>
  </si>
  <si>
    <t>Svi oni troškovi koji nisu navedeni pod točkama 1-4 a neophodni su za provedbi projekta i spadaju u prihvatljive troškove.</t>
  </si>
  <si>
    <t>** Svi iznosi koji se upisuju u proračun moraju biti izraženi u HRK.</t>
  </si>
  <si>
    <t>F. Pozicija</t>
  </si>
  <si>
    <t>LISTA</t>
  </si>
  <si>
    <t>LIMITI</t>
  </si>
  <si>
    <t>IZRACUN KATEGORIJE</t>
  </si>
  <si>
    <t>EURHRK</t>
  </si>
  <si>
    <t>CIJENA EUR</t>
  </si>
  <si>
    <t>CIJENA HRK</t>
  </si>
  <si>
    <t>IZRAČUN KATEGORIJE HRK</t>
  </si>
  <si>
    <t xml:space="preserve">Gornja granica naknade po čovjeku/danu (engl. Man-days) iznosi 280 EUR ili 35 EUR/sat u kunskoj protuvrijednosti po tečaju 7,4. 
</t>
  </si>
  <si>
    <r>
      <t xml:space="preserve">Šifra projekta: </t>
    </r>
    <r>
      <rPr>
        <b/>
        <i/>
        <sz val="9"/>
        <rFont val="Palatino Linotype"/>
        <family val="1"/>
        <charset val="238"/>
      </rPr>
      <t>(upišite šifru projekta koja vam je dodijeljena preko online sustava):</t>
    </r>
  </si>
  <si>
    <r>
      <t>Gornja granica naknade po</t>
    </r>
    <r>
      <rPr>
        <b/>
        <i/>
        <sz val="10"/>
        <color indexed="8"/>
        <rFont val="Palatino Linotype"/>
        <family val="1"/>
        <charset val="238"/>
      </rPr>
      <t xml:space="preserve"> čovjeku/danu (engl. man-days) iznosi 280 EUR ili 35 EUR/sat u kunskoj protuvrijednosti po tečaju 7,4.</t>
    </r>
    <r>
      <rPr>
        <i/>
        <sz val="10"/>
        <color indexed="8"/>
        <rFont val="Palatino Linotype"/>
        <family val="1"/>
        <charset val="238"/>
      </rPr>
      <t xml:space="preserve"> 
Natjecatelj je obvezan troškove vanjskih usluga i konzultanata specificirati prema danom predlošku u tablici Analitika.</t>
    </r>
  </si>
  <si>
    <t>Napomena: Troškovi materijala i sitnog inventara čija je jedinična vrijednost manja od 3.500 HRK.</t>
  </si>
  <si>
    <t xml:space="preserve">∑ UKUPNO prema izvorima financiranja </t>
  </si>
  <si>
    <t xml:space="preserve">Dodatno pojašnjenje: 
</t>
  </si>
  <si>
    <t>Max. Iznos ukupnih ostalih troškova je 50.000  HRK</t>
  </si>
  <si>
    <t>3. ANALITIKA TROŠKOVA AMORTIZACIJE OPREME</t>
  </si>
  <si>
    <t>3.TROŠKOVI AMORTIZACIJE OPREME</t>
  </si>
  <si>
    <t>Troškovi amortizacije opreme mogu činiti max. 50 % ukupnog iznosa koji dodjeljuje PoC.
Podaci se unose ručno, shodno računovodstvenoj politici korisnika, odnosno prema odabranoj metodi amortizacije (vrijedi za novu imovinu, te imovinu u upotrebi).
*Ostatak vrijednosti opreme već u upotrebi = Razlika između nabavne vrijednosti stalnog sredstva i njegova ispravka vrijednosti što predstavlja knjigovodstvenu ili sadašnju ili neamortiziranu vrijednost stalnog sredstva. Ispravak vrijednosti je iznos smanjenja vrijednosti stalne imovine (sredstava) utvrđen obračunom amortizacije zbog tehničkog i/ili ekonomskog trošenja stalne imovine (sredstava).
**Vijek upotrebe i Stopa amortizacije = broj godina i amortizacijska stopa kako je definirano člankom 12. Zakona o porezu na dobit (NN 177/04, 90/05, 57/06, 146/08, 80/10, 22/12, 148/13, 143/14, 50/16, 115/16, 106/18).</t>
  </si>
  <si>
    <t xml:space="preserve">ANALITIKA PROJEKTA </t>
  </si>
  <si>
    <t xml:space="preserve">U sljedećim tablicama, specificirajte troškove koji će nastati na projektu prema opravdanim troškovnim kategorijama koje su naznačene u tablici. </t>
  </si>
  <si>
    <t xml:space="preserve">Prihvatljivi troškovi te detaljne upute za ispunjavanje Proračuna projekta dane su u 'Priručniku za operativne postupke programa provjere inovativnog koncepta za poduzetnike'.
</t>
  </si>
  <si>
    <t>Moguće je upisivati opis troškova i iznose u samo za to označena polja (polja bijele boje), dok su ostala zaključana (žuta i zelena). Koristite polja 'Dodatno pojašnjenje' za opis troškova.</t>
  </si>
  <si>
    <r>
      <t xml:space="preserve">C. Stopa amortizacije % </t>
    </r>
    <r>
      <rPr>
        <b/>
        <sz val="10"/>
        <color rgb="FFFF0000"/>
        <rFont val="Palatino Linotype"/>
        <family val="1"/>
      </rPr>
      <t>**</t>
    </r>
  </si>
  <si>
    <r>
      <t>B. Vijek upotrebe opreme</t>
    </r>
    <r>
      <rPr>
        <b/>
        <sz val="10"/>
        <color rgb="FFFF0000"/>
        <rFont val="Palatino Linotype"/>
        <family val="1"/>
      </rPr>
      <t>**</t>
    </r>
  </si>
  <si>
    <r>
      <t xml:space="preserve">A. Nabavna vrijednost nove opreme / Ostatak vrijednosti opreme već u upotrebi </t>
    </r>
    <r>
      <rPr>
        <b/>
        <sz val="10"/>
        <color rgb="FFFF0000"/>
        <rFont val="Palatino Linotype"/>
        <family val="1"/>
      </rPr>
      <t>*</t>
    </r>
  </si>
  <si>
    <t>D. Trošak amortizacije po projektnom mjesecu</t>
  </si>
  <si>
    <t>E. Ukupni trošak amortizacije</t>
  </si>
  <si>
    <r>
      <rPr>
        <b/>
        <sz val="10"/>
        <color rgb="FFFF0000"/>
        <rFont val="Palatino Linotype"/>
        <family val="1"/>
      </rPr>
      <t>UPUTE:</t>
    </r>
    <r>
      <rPr>
        <b/>
        <sz val="10"/>
        <rFont val="Palatino Linotype"/>
        <family val="1"/>
      </rPr>
      <t xml:space="preserve"> </t>
    </r>
    <r>
      <rPr>
        <sz val="10"/>
        <rFont val="Palatino Linotype"/>
        <family val="1"/>
      </rPr>
      <t xml:space="preserve"> Tablice "Analitika",  "Proračun" i "Provedbeni plan" su međusobno povezane te će se popunjavati kako prolazite kroz njih. Molimo da ih popunjavate redosljedom kako su poredane.</t>
    </r>
  </si>
  <si>
    <t>Napomena: Troškovi amortizacije opreme mogu činiti max. 50 % ukupnog iznosa koji dodjeljuje PoC.</t>
  </si>
  <si>
    <t>Naziv troška</t>
  </si>
  <si>
    <t>U tablici provedbenog plana projekta potrebno je definirati tijek provedbe projekta na način da se u uz svaku pojedinu aktivnost (koja opisuje što se radi) definira vremensko razdoblje za provedbu te aktivnosti (po mjesecima) i dodijeli iznos troškova za svaku pojedinu aktivnost, s tim da ukupan iznos troškova mora biti jednak ukupnom iznosu iz proračuna. 
Dodatne prihvatljive aktivnosti ne smiju prelaziti 10 % ukupnog iznosa koji se dodjeljuje iz Programa PoC. Detaljne upute za ispunjavanje Provedbenog plana projekta dane su u 'Priručnika za operativne postupke programa provjere inovativnog koncepta 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</si>
</sst>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.0000%"/>
    <numFmt numFmtId="166" formatCode="0.0000"/>
  </numFmts>
  <fonts count="44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9"/>
      <name val="Palatino Linotype"/>
      <family val="1"/>
      <charset val="238"/>
    </font>
    <font>
      <sz val="11"/>
      <color indexed="8"/>
      <name val="Calibri"/>
      <family val="2"/>
    </font>
    <font>
      <sz val="11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i/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color theme="0" tint="-0.14999847407452621"/>
      <name val="Palatino Linotype"/>
      <family val="1"/>
      <charset val="238"/>
    </font>
    <font>
      <b/>
      <sz val="11"/>
      <color theme="0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9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sz val="8"/>
      <color theme="0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i/>
      <sz val="10"/>
      <color rgb="FFFF0000"/>
      <name val="Palatino Linotype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8"/>
      <color rgb="FF000000"/>
      <name val="Palatino Linotype"/>
      <family val="1"/>
      <charset val="238"/>
    </font>
    <font>
      <b/>
      <sz val="10"/>
      <color rgb="FFFF0000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i/>
      <sz val="10"/>
      <color rgb="FF000000"/>
      <name val="Palatino Linotype"/>
      <family val="1"/>
    </font>
    <font>
      <i/>
      <sz val="10"/>
      <name val="Palatino Linotype"/>
      <family val="1"/>
    </font>
    <font>
      <b/>
      <i/>
      <sz val="11"/>
      <color rgb="FF000000"/>
      <name val="Palatino Linotype"/>
      <family val="1"/>
    </font>
    <font>
      <b/>
      <sz val="10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E7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391">
    <xf numFmtId="0" fontId="0" fillId="0" borderId="0" xfId="0"/>
    <xf numFmtId="4" fontId="13" fillId="0" borderId="4" xfId="3" applyNumberFormat="1" applyFont="1" applyBorder="1" applyAlignment="1" applyProtection="1">
      <alignment horizontal="center" vertical="center"/>
      <protection locked="0"/>
    </xf>
    <xf numFmtId="4" fontId="13" fillId="0" borderId="5" xfId="3" applyNumberFormat="1" applyFont="1" applyBorder="1" applyAlignment="1" applyProtection="1">
      <alignment horizontal="center" vertical="center"/>
      <protection locked="0"/>
    </xf>
    <xf numFmtId="4" fontId="13" fillId="0" borderId="6" xfId="3" applyNumberFormat="1" applyFont="1" applyBorder="1" applyAlignment="1" applyProtection="1">
      <alignment horizontal="center" vertical="center"/>
      <protection locked="0"/>
    </xf>
    <xf numFmtId="4" fontId="13" fillId="0" borderId="7" xfId="3" applyNumberFormat="1" applyFont="1" applyBorder="1" applyAlignment="1" applyProtection="1">
      <alignment horizontal="center" vertical="center"/>
      <protection locked="0"/>
    </xf>
    <xf numFmtId="0" fontId="10" fillId="0" borderId="0" xfId="3"/>
    <xf numFmtId="0" fontId="10" fillId="0" borderId="0" xfId="3" applyAlignment="1">
      <alignment horizontal="left" vertical="center"/>
    </xf>
    <xf numFmtId="0" fontId="11" fillId="2" borderId="0" xfId="1" applyFill="1"/>
    <xf numFmtId="0" fontId="11" fillId="0" borderId="0" xfId="1"/>
    <xf numFmtId="0" fontId="14" fillId="3" borderId="8" xfId="3" applyFont="1" applyFill="1" applyBorder="1" applyAlignment="1">
      <alignment horizontal="left" vertical="center" wrapText="1"/>
    </xf>
    <xf numFmtId="0" fontId="14" fillId="3" borderId="0" xfId="3" applyFont="1" applyFill="1" applyAlignment="1">
      <alignment horizontal="left" vertical="center" wrapText="1"/>
    </xf>
    <xf numFmtId="0" fontId="14" fillId="3" borderId="0" xfId="3" applyFont="1" applyFill="1" applyAlignment="1">
      <alignment horizontal="center" vertical="center" wrapText="1"/>
    </xf>
    <xf numFmtId="4" fontId="13" fillId="0" borderId="9" xfId="3" applyNumberFormat="1" applyFont="1" applyBorder="1" applyAlignment="1" applyProtection="1">
      <alignment horizontal="center" vertical="center"/>
      <protection locked="0"/>
    </xf>
    <xf numFmtId="4" fontId="13" fillId="0" borderId="10" xfId="3" applyNumberFormat="1" applyFont="1" applyBorder="1" applyAlignment="1" applyProtection="1">
      <alignment horizontal="center" vertical="center"/>
      <protection locked="0"/>
    </xf>
    <xf numFmtId="4" fontId="13" fillId="0" borderId="11" xfId="3" applyNumberFormat="1" applyFont="1" applyBorder="1" applyAlignment="1" applyProtection="1">
      <alignment horizontal="center" vertical="center"/>
      <protection locked="0"/>
    </xf>
    <xf numFmtId="4" fontId="15" fillId="3" borderId="12" xfId="3" applyNumberFormat="1" applyFont="1" applyFill="1" applyBorder="1" applyAlignment="1">
      <alignment horizontal="center" vertical="center" wrapText="1"/>
    </xf>
    <xf numFmtId="4" fontId="15" fillId="3" borderId="13" xfId="3" applyNumberFormat="1" applyFont="1" applyFill="1" applyBorder="1" applyAlignment="1">
      <alignment horizontal="center" vertical="center" wrapText="1"/>
    </xf>
    <xf numFmtId="4" fontId="15" fillId="3" borderId="14" xfId="3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horizontal="center" vertical="center" wrapText="1"/>
    </xf>
    <xf numFmtId="4" fontId="15" fillId="3" borderId="15" xfId="3" applyNumberFormat="1" applyFont="1" applyFill="1" applyBorder="1" applyAlignment="1">
      <alignment horizontal="center" vertical="center" wrapText="1"/>
    </xf>
    <xf numFmtId="4" fontId="15" fillId="3" borderId="18" xfId="3" applyNumberFormat="1" applyFont="1" applyFill="1" applyBorder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left" vertical="center"/>
    </xf>
    <xf numFmtId="4" fontId="12" fillId="0" borderId="0" xfId="3" applyNumberFormat="1" applyFont="1"/>
    <xf numFmtId="0" fontId="14" fillId="3" borderId="19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vertical="center"/>
    </xf>
    <xf numFmtId="0" fontId="14" fillId="5" borderId="2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3" fillId="5" borderId="23" xfId="0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wrapText="1"/>
    </xf>
    <xf numFmtId="0" fontId="3" fillId="3" borderId="25" xfId="0" applyFont="1" applyFill="1" applyBorder="1"/>
    <xf numFmtId="0" fontId="3" fillId="3" borderId="25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6" fillId="0" borderId="0" xfId="0" applyFont="1"/>
    <xf numFmtId="0" fontId="14" fillId="5" borderId="24" xfId="0" applyFont="1" applyFill="1" applyBorder="1" applyAlignment="1">
      <alignment vertical="center"/>
    </xf>
    <xf numFmtId="0" fontId="8" fillId="5" borderId="23" xfId="0" applyFont="1" applyFill="1" applyBorder="1"/>
    <xf numFmtId="0" fontId="16" fillId="0" borderId="0" xfId="0" applyFont="1" applyProtection="1">
      <protection locked="0"/>
    </xf>
    <xf numFmtId="0" fontId="8" fillId="5" borderId="23" xfId="0" applyFont="1" applyFill="1" applyBorder="1" applyProtection="1">
      <protection locked="0"/>
    </xf>
    <xf numFmtId="4" fontId="13" fillId="4" borderId="27" xfId="3" applyNumberFormat="1" applyFont="1" applyFill="1" applyBorder="1" applyAlignment="1">
      <alignment horizontal="center" vertical="center"/>
    </xf>
    <xf numFmtId="4" fontId="13" fillId="4" borderId="28" xfId="3" applyNumberFormat="1" applyFont="1" applyFill="1" applyBorder="1" applyAlignment="1">
      <alignment horizontal="center" vertical="center"/>
    </xf>
    <xf numFmtId="4" fontId="13" fillId="4" borderId="29" xfId="3" applyNumberFormat="1" applyFont="1" applyFill="1" applyBorder="1" applyAlignment="1">
      <alignment horizontal="center" vertical="center"/>
    </xf>
    <xf numFmtId="0" fontId="13" fillId="2" borderId="27" xfId="3" applyFont="1" applyFill="1" applyBorder="1" applyAlignment="1" applyProtection="1">
      <alignment horizontal="left" vertical="center" wrapText="1"/>
      <protection locked="0"/>
    </xf>
    <xf numFmtId="0" fontId="14" fillId="4" borderId="27" xfId="3" applyFont="1" applyFill="1" applyBorder="1" applyAlignment="1">
      <alignment horizontal="left" vertical="center" wrapText="1"/>
    </xf>
    <xf numFmtId="0" fontId="14" fillId="4" borderId="29" xfId="3" applyFont="1" applyFill="1" applyBorder="1" applyAlignment="1">
      <alignment horizontal="left" vertical="center" wrapText="1"/>
    </xf>
    <xf numFmtId="0" fontId="14" fillId="2" borderId="30" xfId="3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/>
    <xf numFmtId="0" fontId="14" fillId="4" borderId="2" xfId="0" applyFont="1" applyFill="1" applyBorder="1"/>
    <xf numFmtId="0" fontId="4" fillId="4" borderId="23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2" borderId="0" xfId="0" applyFont="1" applyFill="1"/>
    <xf numFmtId="0" fontId="8" fillId="2" borderId="0" xfId="0" applyFont="1" applyFill="1"/>
    <xf numFmtId="0" fontId="8" fillId="4" borderId="23" xfId="0" applyFont="1" applyFill="1" applyBorder="1"/>
    <xf numFmtId="0" fontId="16" fillId="2" borderId="0" xfId="0" applyFont="1" applyFill="1" applyProtection="1">
      <protection locked="0"/>
    </xf>
    <xf numFmtId="0" fontId="16" fillId="5" borderId="8" xfId="0" applyFont="1" applyFill="1" applyBorder="1"/>
    <xf numFmtId="0" fontId="16" fillId="5" borderId="8" xfId="0" applyFont="1" applyFill="1" applyBorder="1" applyAlignment="1">
      <alignment horizontal="center"/>
    </xf>
    <xf numFmtId="0" fontId="20" fillId="2" borderId="0" xfId="0" applyFont="1" applyFill="1"/>
    <xf numFmtId="0" fontId="8" fillId="0" borderId="0" xfId="0" applyFont="1"/>
    <xf numFmtId="0" fontId="13" fillId="0" borderId="4" xfId="0" applyFont="1" applyBorder="1" applyAlignment="1" applyProtection="1">
      <alignment horizontal="left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>
      <alignment horizontal="center" vertical="center"/>
    </xf>
    <xf numFmtId="9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15" fillId="0" borderId="35" xfId="0" applyFont="1" applyBorder="1" applyAlignment="1" applyProtection="1">
      <alignment horizontal="center" vertical="center"/>
      <protection locked="0"/>
    </xf>
    <xf numFmtId="4" fontId="13" fillId="4" borderId="3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/>
    </xf>
    <xf numFmtId="4" fontId="3" fillId="3" borderId="37" xfId="0" applyNumberFormat="1" applyFont="1" applyFill="1" applyBorder="1" applyAlignment="1">
      <alignment horizontal="center"/>
    </xf>
    <xf numFmtId="4" fontId="13" fillId="0" borderId="4" xfId="0" applyNumberFormat="1" applyFont="1" applyBorder="1" applyAlignment="1" applyProtection="1">
      <alignment horizontal="center" vertical="center"/>
      <protection locked="0"/>
    </xf>
    <xf numFmtId="164" fontId="13" fillId="4" borderId="36" xfId="0" applyNumberFormat="1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vertical="center" wrapText="1"/>
    </xf>
    <xf numFmtId="164" fontId="13" fillId="0" borderId="9" xfId="0" applyNumberFormat="1" applyFont="1" applyBorder="1" applyAlignment="1" applyProtection="1">
      <alignment vertical="center"/>
      <protection locked="0"/>
    </xf>
    <xf numFmtId="0" fontId="6" fillId="3" borderId="33" xfId="0" applyFont="1" applyFill="1" applyBorder="1" applyAlignment="1">
      <alignment vertical="center" wrapText="1"/>
    </xf>
    <xf numFmtId="3" fontId="13" fillId="0" borderId="4" xfId="0" applyNumberFormat="1" applyFont="1" applyBorder="1" applyAlignment="1" applyProtection="1">
      <alignment vertical="center"/>
      <protection locked="0"/>
    </xf>
    <xf numFmtId="2" fontId="4" fillId="3" borderId="21" xfId="0" applyNumberFormat="1" applyFont="1" applyFill="1" applyBorder="1" applyAlignment="1">
      <alignment horizontal="center"/>
    </xf>
    <xf numFmtId="0" fontId="25" fillId="5" borderId="22" xfId="0" applyFont="1" applyFill="1" applyBorder="1"/>
    <xf numFmtId="0" fontId="25" fillId="5" borderId="23" xfId="0" applyFont="1" applyFill="1" applyBorder="1"/>
    <xf numFmtId="0" fontId="20" fillId="0" borderId="0" xfId="0" applyFont="1"/>
    <xf numFmtId="165" fontId="26" fillId="2" borderId="0" xfId="0" applyNumberFormat="1" applyFont="1" applyFill="1"/>
    <xf numFmtId="2" fontId="3" fillId="3" borderId="1" xfId="0" applyNumberFormat="1" applyFont="1" applyFill="1" applyBorder="1" applyAlignment="1">
      <alignment horizontal="center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>
      <alignment vertical="center"/>
    </xf>
    <xf numFmtId="0" fontId="25" fillId="5" borderId="22" xfId="0" applyFont="1" applyFill="1" applyBorder="1" applyProtection="1">
      <protection locked="0"/>
    </xf>
    <xf numFmtId="0" fontId="15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20" fillId="2" borderId="0" xfId="0" applyFont="1" applyFill="1" applyProtection="1">
      <protection locked="0"/>
    </xf>
    <xf numFmtId="0" fontId="31" fillId="0" borderId="0" xfId="0" applyFont="1" applyAlignment="1">
      <alignment horizontal="left" wrapText="1"/>
    </xf>
    <xf numFmtId="0" fontId="31" fillId="0" borderId="0" xfId="0" applyFont="1"/>
    <xf numFmtId="166" fontId="20" fillId="0" borderId="0" xfId="0" applyNumberFormat="1" applyFont="1" applyAlignment="1">
      <alignment horizontal="center" vertical="center"/>
    </xf>
    <xf numFmtId="0" fontId="31" fillId="0" borderId="0" xfId="0" applyFont="1" applyAlignment="1">
      <alignment wrapText="1"/>
    </xf>
    <xf numFmtId="0" fontId="27" fillId="0" borderId="0" xfId="0" applyFont="1"/>
    <xf numFmtId="0" fontId="25" fillId="0" borderId="0" xfId="0" applyFont="1"/>
    <xf numFmtId="0" fontId="25" fillId="2" borderId="0" xfId="0" applyFont="1" applyFill="1"/>
    <xf numFmtId="9" fontId="27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2" fillId="0" borderId="0" xfId="0" applyFont="1"/>
    <xf numFmtId="0" fontId="32" fillId="2" borderId="0" xfId="0" applyFont="1" applyFill="1"/>
    <xf numFmtId="0" fontId="19" fillId="5" borderId="25" xfId="0" applyFont="1" applyFill="1" applyBorder="1" applyAlignment="1">
      <alignment horizontal="center" vertical="center"/>
    </xf>
    <xf numFmtId="0" fontId="32" fillId="5" borderId="23" xfId="0" applyFont="1" applyFill="1" applyBorder="1"/>
    <xf numFmtId="0" fontId="32" fillId="0" borderId="0" xfId="0" applyFont="1" applyProtection="1">
      <protection locked="0"/>
    </xf>
    <xf numFmtId="0" fontId="32" fillId="5" borderId="23" xfId="0" applyFont="1" applyFill="1" applyBorder="1" applyProtection="1">
      <protection locked="0"/>
    </xf>
    <xf numFmtId="0" fontId="32" fillId="5" borderId="22" xfId="0" applyFont="1" applyFill="1" applyBorder="1"/>
    <xf numFmtId="0" fontId="32" fillId="5" borderId="22" xfId="0" applyFont="1" applyFill="1" applyBorder="1" applyProtection="1">
      <protection locked="0"/>
    </xf>
    <xf numFmtId="0" fontId="32" fillId="2" borderId="0" xfId="0" applyFont="1" applyFill="1" applyProtection="1">
      <protection locked="0"/>
    </xf>
    <xf numFmtId="0" fontId="33" fillId="2" borderId="0" xfId="0" applyFont="1" applyFill="1" applyAlignment="1">
      <alignment horizontal="justify" vertical="center" wrapText="1"/>
    </xf>
    <xf numFmtId="0" fontId="34" fillId="0" borderId="0" xfId="3" applyFont="1"/>
    <xf numFmtId="0" fontId="34" fillId="2" borderId="0" xfId="1" applyFont="1" applyFill="1"/>
    <xf numFmtId="1" fontId="13" fillId="0" borderId="4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/>
    <xf numFmtId="1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vertical="center"/>
      <protection locked="0"/>
    </xf>
    <xf numFmtId="0" fontId="16" fillId="5" borderId="39" xfId="0" applyFont="1" applyFill="1" applyBorder="1"/>
    <xf numFmtId="0" fontId="16" fillId="5" borderId="40" xfId="0" applyFont="1" applyFill="1" applyBorder="1"/>
    <xf numFmtId="0" fontId="16" fillId="5" borderId="1" xfId="0" applyFont="1" applyFill="1" applyBorder="1"/>
    <xf numFmtId="3" fontId="36" fillId="0" borderId="47" xfId="0" applyNumberFormat="1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8" fillId="4" borderId="8" xfId="0" applyFont="1" applyFill="1" applyBorder="1" applyAlignment="1">
      <alignment vertical="center"/>
    </xf>
    <xf numFmtId="0" fontId="2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top" wrapText="1"/>
    </xf>
    <xf numFmtId="0" fontId="6" fillId="3" borderId="51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/>
    </xf>
    <xf numFmtId="0" fontId="32" fillId="4" borderId="20" xfId="0" applyFont="1" applyFill="1" applyBorder="1"/>
    <xf numFmtId="0" fontId="16" fillId="4" borderId="8" xfId="0" applyFont="1" applyFill="1" applyBorder="1"/>
    <xf numFmtId="0" fontId="16" fillId="4" borderId="21" xfId="0" applyFont="1" applyFill="1" applyBorder="1"/>
    <xf numFmtId="0" fontId="25" fillId="4" borderId="22" xfId="0" applyFont="1" applyFill="1" applyBorder="1"/>
    <xf numFmtId="0" fontId="25" fillId="5" borderId="31" xfId="0" applyFont="1" applyFill="1" applyBorder="1" applyAlignment="1">
      <alignment horizontal="center"/>
    </xf>
    <xf numFmtId="0" fontId="28" fillId="4" borderId="21" xfId="0" applyFont="1" applyFill="1" applyBorder="1" applyAlignment="1">
      <alignment vertical="center"/>
    </xf>
    <xf numFmtId="4" fontId="15" fillId="3" borderId="49" xfId="3" applyNumberFormat="1" applyFont="1" applyFill="1" applyBorder="1" applyAlignment="1">
      <alignment horizontal="center" vertical="center" wrapText="1"/>
    </xf>
    <xf numFmtId="4" fontId="15" fillId="3" borderId="33" xfId="3" applyNumberFormat="1" applyFont="1" applyFill="1" applyBorder="1" applyAlignment="1">
      <alignment horizontal="center" vertical="center" wrapText="1"/>
    </xf>
    <xf numFmtId="4" fontId="15" fillId="3" borderId="54" xfId="3" applyNumberFormat="1" applyFont="1" applyFill="1" applyBorder="1" applyAlignment="1">
      <alignment horizontal="center" vertical="center" wrapText="1"/>
    </xf>
    <xf numFmtId="4" fontId="15" fillId="3" borderId="30" xfId="3" applyNumberFormat="1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0" fontId="27" fillId="2" borderId="0" xfId="0" applyFont="1" applyFill="1" applyAlignment="1">
      <alignment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 applyProtection="1">
      <alignment horizontal="left" vertical="center"/>
      <protection locked="0"/>
    </xf>
    <xf numFmtId="0" fontId="43" fillId="2" borderId="8" xfId="0" applyFont="1" applyFill="1" applyBorder="1" applyAlignment="1" applyProtection="1">
      <alignment horizontal="left" vertical="center"/>
      <protection locked="0"/>
    </xf>
    <xf numFmtId="0" fontId="43" fillId="2" borderId="21" xfId="0" applyFont="1" applyFill="1" applyBorder="1" applyAlignment="1" applyProtection="1">
      <alignment horizontal="left" vertical="center"/>
      <protection locked="0"/>
    </xf>
    <xf numFmtId="0" fontId="28" fillId="4" borderId="20" xfId="0" applyFont="1" applyFill="1" applyBorder="1" applyAlignment="1">
      <alignment horizontal="left" vertical="top" wrapText="1"/>
    </xf>
    <xf numFmtId="0" fontId="28" fillId="4" borderId="8" xfId="0" applyFont="1" applyFill="1" applyBorder="1" applyAlignment="1">
      <alignment horizontal="left" vertical="top" wrapText="1"/>
    </xf>
    <xf numFmtId="0" fontId="28" fillId="4" borderId="21" xfId="0" applyFont="1" applyFill="1" applyBorder="1" applyAlignment="1">
      <alignment horizontal="left" vertical="top" wrapText="1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8" xfId="0" applyFont="1" applyFill="1" applyBorder="1" applyAlignment="1" applyProtection="1">
      <alignment horizontal="left" vertical="top" wrapText="1"/>
      <protection locked="0"/>
    </xf>
    <xf numFmtId="0" fontId="18" fillId="2" borderId="21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18" fillId="4" borderId="20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left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22" fillId="4" borderId="25" xfId="0" applyFont="1" applyFill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top" wrapText="1"/>
    </xf>
    <xf numFmtId="0" fontId="22" fillId="4" borderId="40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 locked="0"/>
    </xf>
    <xf numFmtId="164" fontId="13" fillId="0" borderId="47" xfId="0" applyNumberFormat="1" applyFont="1" applyBorder="1" applyAlignment="1" applyProtection="1">
      <alignment horizontal="center" vertical="center"/>
      <protection locked="0"/>
    </xf>
    <xf numFmtId="164" fontId="13" fillId="0" borderId="48" xfId="0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3" fillId="0" borderId="4" xfId="0" applyFont="1" applyBorder="1" applyAlignment="1" applyProtection="1">
      <alignment horizontal="left" vertical="center"/>
      <protection locked="0"/>
    </xf>
    <xf numFmtId="4" fontId="13" fillId="0" borderId="47" xfId="0" applyNumberFormat="1" applyFont="1" applyBorder="1" applyAlignment="1" applyProtection="1">
      <alignment horizontal="center" vertical="center"/>
      <protection locked="0"/>
    </xf>
    <xf numFmtId="4" fontId="13" fillId="0" borderId="9" xfId="0" applyNumberFormat="1" applyFont="1" applyBorder="1" applyAlignment="1" applyProtection="1">
      <alignment horizontal="center" vertical="center"/>
      <protection locked="0"/>
    </xf>
    <xf numFmtId="0" fontId="16" fillId="5" borderId="31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5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40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6" fillId="3" borderId="5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6" fillId="5" borderId="39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justify" vertical="center" wrapText="1"/>
    </xf>
    <xf numFmtId="0" fontId="18" fillId="4" borderId="31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8" fillId="4" borderId="4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8" fillId="5" borderId="25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8" fillId="3" borderId="8" xfId="0" applyFont="1" applyFill="1" applyBorder="1"/>
    <xf numFmtId="0" fontId="8" fillId="3" borderId="21" xfId="0" applyFont="1" applyFill="1" applyBorder="1"/>
    <xf numFmtId="0" fontId="3" fillId="3" borderId="20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25" fillId="5" borderId="31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23" fillId="7" borderId="20" xfId="0" applyFont="1" applyFill="1" applyBorder="1" applyAlignment="1" applyProtection="1">
      <alignment horizontal="center" vertical="center"/>
      <protection locked="0"/>
    </xf>
    <xf numFmtId="0" fontId="23" fillId="7" borderId="8" xfId="0" applyFont="1" applyFill="1" applyBorder="1" applyAlignment="1" applyProtection="1">
      <alignment horizontal="center" vertical="center"/>
      <protection locked="0"/>
    </xf>
    <xf numFmtId="0" fontId="23" fillId="7" borderId="21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justify" vertical="center" wrapText="1"/>
    </xf>
    <xf numFmtId="0" fontId="22" fillId="4" borderId="40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8" fillId="4" borderId="23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justify" vertical="center" wrapText="1"/>
    </xf>
    <xf numFmtId="0" fontId="22" fillId="4" borderId="24" xfId="0" applyFont="1" applyFill="1" applyBorder="1" applyAlignment="1">
      <alignment horizontal="justify" vertical="center" wrapText="1"/>
    </xf>
    <xf numFmtId="0" fontId="22" fillId="4" borderId="25" xfId="0" applyFont="1" applyFill="1" applyBorder="1" applyAlignment="1">
      <alignment horizontal="justify" vertical="center" wrapText="1"/>
    </xf>
    <xf numFmtId="0" fontId="15" fillId="7" borderId="41" xfId="0" applyFont="1" applyFill="1" applyBorder="1" applyAlignment="1" applyProtection="1">
      <alignment horizontal="left" vertical="center"/>
      <protection locked="0"/>
    </xf>
    <xf numFmtId="0" fontId="15" fillId="7" borderId="13" xfId="0" applyFont="1" applyFill="1" applyBorder="1" applyAlignment="1" applyProtection="1">
      <alignment horizontal="left" vertical="center"/>
      <protection locked="0"/>
    </xf>
    <xf numFmtId="0" fontId="15" fillId="7" borderId="42" xfId="0" applyFont="1" applyFill="1" applyBorder="1" applyAlignment="1" applyProtection="1">
      <alignment horizontal="left" vertical="center"/>
      <protection locked="0"/>
    </xf>
    <xf numFmtId="0" fontId="15" fillId="7" borderId="43" xfId="0" applyFont="1" applyFill="1" applyBorder="1" applyAlignment="1" applyProtection="1">
      <alignment horizontal="left" vertical="center"/>
      <protection locked="0"/>
    </xf>
    <xf numFmtId="0" fontId="15" fillId="7" borderId="44" xfId="0" applyFont="1" applyFill="1" applyBorder="1" applyAlignment="1" applyProtection="1">
      <alignment horizontal="left" vertical="center"/>
      <protection locked="0"/>
    </xf>
    <xf numFmtId="0" fontId="15" fillId="7" borderId="45" xfId="0" applyFont="1" applyFill="1" applyBorder="1" applyAlignment="1" applyProtection="1">
      <alignment horizontal="left" vertical="center"/>
      <protection locked="0"/>
    </xf>
    <xf numFmtId="0" fontId="15" fillId="7" borderId="20" xfId="0" applyFont="1" applyFill="1" applyBorder="1" applyAlignment="1" applyProtection="1">
      <alignment horizontal="left" vertical="center"/>
      <protection locked="0"/>
    </xf>
    <xf numFmtId="0" fontId="15" fillId="7" borderId="8" xfId="0" applyFont="1" applyFill="1" applyBorder="1" applyAlignment="1" applyProtection="1">
      <alignment horizontal="left" vertical="center"/>
      <protection locked="0"/>
    </xf>
    <xf numFmtId="0" fontId="15" fillId="7" borderId="21" xfId="0" applyFont="1" applyFill="1" applyBorder="1" applyAlignment="1" applyProtection="1">
      <alignment horizontal="left" vertical="center"/>
      <protection locked="0"/>
    </xf>
    <xf numFmtId="4" fontId="3" fillId="3" borderId="20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0" fontId="2" fillId="4" borderId="31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left" vertical="center" wrapText="1"/>
    </xf>
    <xf numFmtId="0" fontId="40" fillId="4" borderId="8" xfId="0" applyFont="1" applyFill="1" applyBorder="1" applyAlignment="1">
      <alignment horizontal="left" vertical="center" wrapText="1"/>
    </xf>
    <xf numFmtId="0" fontId="40" fillId="4" borderId="21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left" vertical="center"/>
    </xf>
    <xf numFmtId="0" fontId="41" fillId="4" borderId="8" xfId="0" applyFont="1" applyFill="1" applyBorder="1" applyAlignment="1">
      <alignment horizontal="left" vertical="center"/>
    </xf>
    <xf numFmtId="0" fontId="41" fillId="4" borderId="21" xfId="0" applyFont="1" applyFill="1" applyBorder="1" applyAlignment="1">
      <alignment horizontal="left" vertical="center"/>
    </xf>
    <xf numFmtId="0" fontId="16" fillId="4" borderId="4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justify" vertical="center" wrapText="1"/>
    </xf>
    <xf numFmtId="0" fontId="40" fillId="4" borderId="8" xfId="0" applyFont="1" applyFill="1" applyBorder="1" applyAlignment="1">
      <alignment horizontal="justify" vertical="center" wrapText="1"/>
    </xf>
    <xf numFmtId="0" fontId="40" fillId="4" borderId="21" xfId="0" applyFont="1" applyFill="1" applyBorder="1" applyAlignment="1">
      <alignment horizontal="justify" vertical="center" wrapText="1"/>
    </xf>
    <xf numFmtId="0" fontId="22" fillId="4" borderId="20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justify" vertical="center" wrapText="1"/>
    </xf>
    <xf numFmtId="0" fontId="22" fillId="4" borderId="21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22" fillId="4" borderId="22" xfId="1" applyFont="1" applyFill="1" applyBorder="1" applyAlignment="1">
      <alignment horizontal="justify" vertical="center" wrapText="1"/>
    </xf>
    <xf numFmtId="0" fontId="15" fillId="0" borderId="0" xfId="1" applyFont="1"/>
    <xf numFmtId="0" fontId="15" fillId="0" borderId="23" xfId="1" applyFont="1" applyBorder="1"/>
    <xf numFmtId="0" fontId="15" fillId="0" borderId="22" xfId="1" applyFont="1" applyBorder="1"/>
    <xf numFmtId="0" fontId="22" fillId="4" borderId="39" xfId="1" applyFont="1" applyFill="1" applyBorder="1" applyAlignment="1">
      <alignment horizontal="justify" vertical="center" wrapText="1"/>
    </xf>
    <xf numFmtId="0" fontId="15" fillId="0" borderId="40" xfId="1" applyFont="1" applyBorder="1"/>
    <xf numFmtId="0" fontId="15" fillId="0" borderId="1" xfId="1" applyFont="1" applyBorder="1"/>
    <xf numFmtId="0" fontId="16" fillId="4" borderId="20" xfId="3" applyFont="1" applyFill="1" applyBorder="1"/>
    <xf numFmtId="0" fontId="16" fillId="4" borderId="8" xfId="3" applyFont="1" applyFill="1" applyBorder="1"/>
    <xf numFmtId="0" fontId="16" fillId="4" borderId="21" xfId="3" applyFont="1" applyFill="1" applyBorder="1"/>
    <xf numFmtId="0" fontId="14" fillId="3" borderId="26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14" fillId="3" borderId="20" xfId="3" applyFont="1" applyFill="1" applyBorder="1" applyAlignment="1">
      <alignment horizontal="center" vertical="center" wrapText="1"/>
    </xf>
    <xf numFmtId="0" fontId="14" fillId="3" borderId="8" xfId="3" applyFont="1" applyFill="1" applyBorder="1" applyAlignment="1">
      <alignment horizontal="center" vertical="center" wrapText="1"/>
    </xf>
    <xf numFmtId="0" fontId="14" fillId="3" borderId="21" xfId="3" applyFont="1" applyFill="1" applyBorder="1" applyAlignment="1">
      <alignment horizontal="center" vertical="center" wrapText="1"/>
    </xf>
    <xf numFmtId="0" fontId="14" fillId="3" borderId="25" xfId="3" applyFont="1" applyFill="1" applyBorder="1" applyAlignment="1">
      <alignment horizontal="center"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left" vertical="center"/>
    </xf>
    <xf numFmtId="0" fontId="17" fillId="4" borderId="8" xfId="1" applyFont="1" applyFill="1" applyBorder="1" applyAlignment="1">
      <alignment horizontal="left" vertical="center"/>
    </xf>
    <xf numFmtId="0" fontId="16" fillId="7" borderId="20" xfId="1" applyFont="1" applyFill="1" applyBorder="1" applyAlignment="1">
      <alignment horizontal="left" vertical="center"/>
    </xf>
    <xf numFmtId="0" fontId="16" fillId="7" borderId="8" xfId="1" applyFont="1" applyFill="1" applyBorder="1" applyAlignment="1">
      <alignment horizontal="left"/>
    </xf>
    <xf numFmtId="0" fontId="16" fillId="7" borderId="21" xfId="1" applyFont="1" applyFill="1" applyBorder="1" applyAlignment="1">
      <alignment horizontal="left"/>
    </xf>
    <xf numFmtId="0" fontId="17" fillId="4" borderId="2" xfId="1" applyFont="1" applyFill="1" applyBorder="1" applyAlignment="1">
      <alignment horizontal="left" vertical="center"/>
    </xf>
    <xf numFmtId="0" fontId="16" fillId="7" borderId="8" xfId="1" applyFont="1" applyFill="1" applyBorder="1" applyAlignment="1">
      <alignment horizontal="left" vertical="center"/>
    </xf>
    <xf numFmtId="0" fontId="24" fillId="4" borderId="20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16" fillId="0" borderId="8" xfId="1" applyFont="1" applyBorder="1"/>
    <xf numFmtId="0" fontId="16" fillId="0" borderId="21" xfId="1" applyFont="1" applyBorder="1"/>
    <xf numFmtId="0" fontId="17" fillId="4" borderId="20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left" vertical="center" wrapText="1"/>
    </xf>
    <xf numFmtId="0" fontId="16" fillId="7" borderId="21" xfId="1" applyFont="1" applyFill="1" applyBorder="1" applyAlignment="1">
      <alignment horizontal="left" vertical="center"/>
    </xf>
    <xf numFmtId="4" fontId="13" fillId="4" borderId="49" xfId="3" applyNumberFormat="1" applyFont="1" applyFill="1" applyBorder="1" applyAlignment="1">
      <alignment horizontal="center" vertical="center"/>
    </xf>
    <xf numFmtId="4" fontId="13" fillId="4" borderId="9" xfId="3" applyNumberFormat="1" applyFont="1" applyFill="1" applyBorder="1" applyAlignment="1">
      <alignment horizontal="center" vertical="center"/>
    </xf>
    <xf numFmtId="4" fontId="13" fillId="4" borderId="30" xfId="3" applyNumberFormat="1" applyFont="1" applyFill="1" applyBorder="1" applyAlignment="1">
      <alignment horizontal="center" vertical="center"/>
    </xf>
    <xf numFmtId="4" fontId="13" fillId="4" borderId="27" xfId="3" applyNumberFormat="1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 wrapText="1"/>
    </xf>
    <xf numFmtId="0" fontId="14" fillId="6" borderId="24" xfId="3" applyFont="1" applyFill="1" applyBorder="1" applyAlignment="1">
      <alignment horizontal="center" vertical="center" wrapText="1"/>
    </xf>
    <xf numFmtId="0" fontId="14" fillId="6" borderId="25" xfId="3" applyFont="1" applyFill="1" applyBorder="1" applyAlignment="1">
      <alignment horizontal="center" vertical="center" wrapText="1"/>
    </xf>
    <xf numFmtId="0" fontId="14" fillId="3" borderId="31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14" fillId="3" borderId="52" xfId="3" applyFont="1" applyFill="1" applyBorder="1" applyAlignment="1">
      <alignment horizontal="center" vertical="center" wrapText="1"/>
    </xf>
    <xf numFmtId="0" fontId="14" fillId="3" borderId="53" xfId="3" applyFont="1" applyFill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3" borderId="41" xfId="3" applyFont="1" applyFill="1" applyBorder="1" applyAlignment="1">
      <alignment horizontal="center" vertical="center" wrapText="1"/>
    </xf>
    <xf numFmtId="0" fontId="14" fillId="3" borderId="42" xfId="3" applyFont="1" applyFill="1" applyBorder="1" applyAlignment="1">
      <alignment horizontal="center" vertical="center" wrapText="1"/>
    </xf>
    <xf numFmtId="0" fontId="14" fillId="3" borderId="32" xfId="3" applyFont="1" applyFill="1" applyBorder="1" applyAlignment="1">
      <alignment horizontal="center" vertical="center" wrapText="1"/>
    </xf>
    <xf numFmtId="0" fontId="14" fillId="3" borderId="34" xfId="3" applyFont="1" applyFill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2 5" xfId="5" xr:uid="{00000000-0005-0000-0000-000005000000}"/>
    <cellStyle name="Normal 2 6" xfId="6" xr:uid="{00000000-0005-0000-0000-000006000000}"/>
    <cellStyle name="Normal 2 7" xfId="7" xr:uid="{00000000-0005-0000-0000-000007000000}"/>
    <cellStyle name="Normal 3" xfId="8" xr:uid="{00000000-0005-0000-0000-000008000000}"/>
    <cellStyle name="Normal 4" xfId="9" xr:uid="{00000000-0005-0000-0000-000009000000}"/>
    <cellStyle name="Percent 2" xfId="10" xr:uid="{00000000-0005-0000-0000-00000A000000}"/>
  </cellStyles>
  <dxfs count="1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130"/>
  <sheetViews>
    <sheetView showGridLines="0" tabSelected="1" zoomScaleNormal="100" zoomScaleSheetLayoutView="70" workbookViewId="0"/>
  </sheetViews>
  <sheetFormatPr defaultColWidth="8.85546875" defaultRowHeight="16.5" x14ac:dyDescent="0.3"/>
  <cols>
    <col min="1" max="1" width="4" style="126" customWidth="1"/>
    <col min="2" max="2" width="3.5703125" style="126" customWidth="1"/>
    <col min="3" max="3" width="12.140625" style="46" customWidth="1"/>
    <col min="4" max="4" width="34.85546875" style="46" customWidth="1"/>
    <col min="5" max="5" width="18.5703125" style="46" customWidth="1"/>
    <col min="6" max="6" width="15.28515625" style="46" customWidth="1"/>
    <col min="7" max="7" width="15.5703125" style="46" customWidth="1"/>
    <col min="8" max="8" width="12.7109375" style="46" customWidth="1"/>
    <col min="9" max="10" width="11.7109375" style="46" customWidth="1"/>
    <col min="11" max="11" width="14" style="46" customWidth="1"/>
    <col min="12" max="12" width="3.28515625" style="46" customWidth="1"/>
    <col min="13" max="13" width="4.7109375" style="46" customWidth="1"/>
    <col min="14" max="14" width="4.85546875" style="46" customWidth="1"/>
    <col min="15" max="21" width="11.7109375" style="46" customWidth="1"/>
    <col min="22" max="22" width="16.85546875" style="46" bestFit="1" customWidth="1"/>
    <col min="23" max="23" width="3.5703125" style="126" customWidth="1"/>
    <col min="24" max="25" width="8.85546875" style="126"/>
    <col min="26" max="26" width="10.5703125" style="126" bestFit="1" customWidth="1"/>
    <col min="27" max="35" width="8.85546875" style="126"/>
    <col min="36" max="16384" width="8.85546875" style="46"/>
  </cols>
  <sheetData>
    <row r="1" spans="1:35" ht="17.25" thickBot="1" x14ac:dyDescent="0.35"/>
    <row r="2" spans="1:35" ht="17.25" customHeight="1" thickBot="1" x14ac:dyDescent="0.35">
      <c r="B2" s="169" t="s">
        <v>87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68"/>
    </row>
    <row r="3" spans="1:35" s="68" customFormat="1" ht="32.25" customHeight="1" thickBot="1" x14ac:dyDescent="0.35">
      <c r="A3" s="127"/>
      <c r="B3" s="172" t="s">
        <v>135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35" s="68" customFormat="1" ht="3.75" customHeight="1" thickBot="1" x14ac:dyDescent="0.35">
      <c r="A4" s="127"/>
      <c r="B4" s="150"/>
      <c r="C4" s="150"/>
      <c r="D4" s="150"/>
      <c r="E4" s="153"/>
      <c r="F4" s="150"/>
      <c r="G4" s="150"/>
      <c r="H4" s="150"/>
      <c r="I4" s="150"/>
      <c r="J4" s="150"/>
      <c r="K4" s="150"/>
      <c r="L4" s="150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35" s="68" customFormat="1" ht="18" thickBot="1" x14ac:dyDescent="0.35">
      <c r="A5" s="127"/>
      <c r="B5" s="105" t="s">
        <v>24</v>
      </c>
      <c r="C5" s="151"/>
      <c r="D5" s="151"/>
      <c r="E5" s="175"/>
      <c r="F5" s="176"/>
      <c r="G5" s="176"/>
      <c r="H5" s="176"/>
      <c r="I5" s="176"/>
      <c r="J5" s="176"/>
      <c r="K5" s="176"/>
      <c r="L5" s="177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</row>
    <row r="6" spans="1:35" s="68" customFormat="1" ht="18" thickBot="1" x14ac:dyDescent="0.35">
      <c r="A6" s="127"/>
      <c r="B6" s="105" t="s">
        <v>25</v>
      </c>
      <c r="C6" s="151"/>
      <c r="D6" s="151"/>
      <c r="E6" s="175"/>
      <c r="F6" s="176"/>
      <c r="G6" s="176"/>
      <c r="H6" s="176"/>
      <c r="I6" s="176"/>
      <c r="J6" s="176"/>
      <c r="K6" s="176"/>
      <c r="L6" s="177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1:35" s="68" customFormat="1" ht="18" thickBot="1" x14ac:dyDescent="0.35">
      <c r="A7" s="127"/>
      <c r="B7" s="251" t="s">
        <v>26</v>
      </c>
      <c r="C7" s="252"/>
      <c r="D7" s="253"/>
      <c r="E7" s="175"/>
      <c r="F7" s="176"/>
      <c r="G7" s="176"/>
      <c r="H7" s="176"/>
      <c r="I7" s="176"/>
      <c r="J7" s="176"/>
      <c r="K7" s="176"/>
      <c r="L7" s="177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5" s="68" customFormat="1" ht="18" customHeight="1" thickBot="1" x14ac:dyDescent="0.35">
      <c r="A8" s="127"/>
      <c r="B8" s="178" t="s">
        <v>117</v>
      </c>
      <c r="C8" s="179"/>
      <c r="D8" s="179"/>
      <c r="E8" s="179"/>
      <c r="F8" s="180"/>
      <c r="G8" s="181"/>
      <c r="H8" s="182"/>
      <c r="I8" s="182"/>
      <c r="J8" s="182"/>
      <c r="K8" s="182"/>
      <c r="L8" s="183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5" s="68" customFormat="1" ht="3.75" customHeight="1" thickBot="1" x14ac:dyDescent="0.35">
      <c r="A9" s="127"/>
      <c r="B9" s="154"/>
      <c r="C9" s="154"/>
      <c r="D9" s="154"/>
      <c r="E9" s="154"/>
      <c r="F9" s="154"/>
      <c r="G9" s="152"/>
      <c r="H9" s="152"/>
      <c r="I9" s="152"/>
      <c r="J9" s="152"/>
      <c r="K9" s="152"/>
      <c r="L9" s="152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</row>
    <row r="10" spans="1:35" s="68" customFormat="1" ht="18" customHeight="1" thickBot="1" x14ac:dyDescent="0.35">
      <c r="A10" s="127"/>
      <c r="B10" s="204" t="s">
        <v>126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</row>
    <row r="11" spans="1:35" s="68" customFormat="1" ht="18" customHeight="1" thickBot="1" x14ac:dyDescent="0.35">
      <c r="A11" s="127"/>
      <c r="B11" s="207" t="s">
        <v>127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</row>
    <row r="12" spans="1:35" s="68" customFormat="1" ht="18" customHeight="1" x14ac:dyDescent="0.3">
      <c r="A12" s="127"/>
      <c r="B12" s="210" t="s">
        <v>129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2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</row>
    <row r="13" spans="1:35" s="68" customFormat="1" ht="17.25" thickBot="1" x14ac:dyDescent="0.35">
      <c r="A13" s="127"/>
      <c r="B13" s="213" t="s">
        <v>128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5"/>
      <c r="M13" s="149"/>
      <c r="N13" s="149"/>
      <c r="O13" s="168"/>
      <c r="P13" s="168"/>
      <c r="Q13" s="168"/>
      <c r="R13" s="168"/>
      <c r="S13" s="168"/>
      <c r="T13" s="168"/>
      <c r="U13" s="149"/>
      <c r="V13" s="149"/>
      <c r="W13" s="149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5" ht="3.75" customHeight="1" thickBot="1" x14ac:dyDescent="0.35">
      <c r="O14" s="101"/>
      <c r="P14" s="101"/>
      <c r="Q14" s="101"/>
      <c r="R14" s="101"/>
      <c r="S14" s="101"/>
      <c r="T14" s="101"/>
    </row>
    <row r="15" spans="1:35" ht="17.25" thickBot="1" x14ac:dyDescent="0.35">
      <c r="B15" s="233"/>
      <c r="C15" s="234"/>
      <c r="D15" s="30"/>
      <c r="E15" s="30"/>
      <c r="F15" s="30"/>
      <c r="G15" s="30"/>
      <c r="H15" s="47"/>
      <c r="I15" s="47"/>
      <c r="J15" s="47"/>
      <c r="K15" s="47"/>
      <c r="L15" s="128"/>
      <c r="M15" s="146"/>
      <c r="N15" s="146"/>
      <c r="O15" s="74"/>
      <c r="P15" s="101"/>
      <c r="Q15" s="101"/>
      <c r="R15" s="101"/>
      <c r="S15" s="101"/>
      <c r="T15" s="101"/>
      <c r="U15" s="126"/>
      <c r="V15" s="12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15" customHeight="1" thickBot="1" x14ac:dyDescent="0.35">
      <c r="B16" s="132"/>
      <c r="C16" s="187" t="s">
        <v>33</v>
      </c>
      <c r="D16" s="188"/>
      <c r="E16" s="188"/>
      <c r="F16" s="188"/>
      <c r="G16" s="188"/>
      <c r="H16" s="188"/>
      <c r="I16" s="188"/>
      <c r="J16" s="188"/>
      <c r="K16" s="189"/>
      <c r="L16" s="129"/>
      <c r="M16" s="127"/>
      <c r="N16" s="127"/>
      <c r="O16" s="74"/>
      <c r="P16" s="101"/>
      <c r="Q16" s="101"/>
      <c r="R16" s="101"/>
      <c r="S16" s="101"/>
      <c r="T16" s="101"/>
      <c r="U16" s="126"/>
      <c r="V16" s="12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42.75" x14ac:dyDescent="0.3">
      <c r="B17" s="132"/>
      <c r="C17" s="81" t="s">
        <v>63</v>
      </c>
      <c r="D17" s="82" t="s">
        <v>34</v>
      </c>
      <c r="E17" s="82" t="s">
        <v>27</v>
      </c>
      <c r="F17" s="82" t="s">
        <v>28</v>
      </c>
      <c r="G17" s="82" t="s">
        <v>31</v>
      </c>
      <c r="H17" s="83" t="s">
        <v>29</v>
      </c>
      <c r="I17" s="83" t="s">
        <v>30</v>
      </c>
      <c r="J17" s="92" t="s">
        <v>108</v>
      </c>
      <c r="K17" s="84" t="s">
        <v>67</v>
      </c>
      <c r="L17" s="129"/>
      <c r="M17" s="127"/>
      <c r="N17" s="127"/>
      <c r="O17" s="74"/>
      <c r="P17" s="114" t="s">
        <v>109</v>
      </c>
      <c r="Q17" s="114" t="s">
        <v>110</v>
      </c>
      <c r="R17" s="114" t="s">
        <v>111</v>
      </c>
      <c r="S17" s="101"/>
      <c r="T17" s="101"/>
      <c r="U17" s="126"/>
      <c r="V17" s="12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x14ac:dyDescent="0.3">
      <c r="B18" s="132"/>
      <c r="C18" s="85">
        <v>1</v>
      </c>
      <c r="D18" s="76"/>
      <c r="E18" s="77"/>
      <c r="F18" s="77"/>
      <c r="G18" s="78">
        <f t="shared" ref="G18:G32" si="0">E18+F18</f>
        <v>0</v>
      </c>
      <c r="H18" s="79"/>
      <c r="I18" s="80"/>
      <c r="J18" s="145"/>
      <c r="K18" s="86">
        <f t="shared" ref="K18:K32" si="1">G18*H18*I18</f>
        <v>0</v>
      </c>
      <c r="L18" s="100">
        <f>IF(Proračun!F18="Vlastita sredstva",0,IF(K18&gt;R18,1,IF((AND(ISTEXT(J18)=FALSE,ISTEXT(D18)=TRUE)),1,0)))</f>
        <v>0</v>
      </c>
      <c r="M18" s="127"/>
      <c r="N18" s="127"/>
      <c r="O18" s="74"/>
      <c r="P18" s="121" t="s">
        <v>97</v>
      </c>
      <c r="Q18" s="122">
        <v>324000</v>
      </c>
      <c r="R18" s="122">
        <f t="shared" ref="R18:R32" si="2">IF(J18=$P$18,$Q$18,IF(J18=$P$19,$Q$19,IF(J18=$P$20,$Q$20,IF(J18=$P$21,$Q$21,0))))</f>
        <v>0</v>
      </c>
      <c r="S18" s="101"/>
      <c r="T18" s="101"/>
      <c r="U18" s="126"/>
      <c r="V18" s="12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s="49" customFormat="1" x14ac:dyDescent="0.3">
      <c r="A19" s="130"/>
      <c r="B19" s="133"/>
      <c r="C19" s="85">
        <v>2</v>
      </c>
      <c r="D19" s="76"/>
      <c r="E19" s="77"/>
      <c r="F19" s="77"/>
      <c r="G19" s="78">
        <f t="shared" si="0"/>
        <v>0</v>
      </c>
      <c r="H19" s="79"/>
      <c r="I19" s="80"/>
      <c r="J19" s="145"/>
      <c r="K19" s="86">
        <f t="shared" si="1"/>
        <v>0</v>
      </c>
      <c r="L19" s="100">
        <f>IF(Proračun!F19="Vlastita sredstva",0,IF(K19&gt;R19,1,IF((AND(ISTEXT(J19)=FALSE,ISTEXT(D19)=TRUE)),1,0)))</f>
        <v>0</v>
      </c>
      <c r="M19" s="127"/>
      <c r="N19" s="127"/>
      <c r="O19" s="74"/>
      <c r="P19" s="123" t="s">
        <v>98</v>
      </c>
      <c r="Q19" s="122">
        <v>280000</v>
      </c>
      <c r="R19" s="122">
        <f t="shared" si="2"/>
        <v>0</v>
      </c>
      <c r="S19" s="101"/>
      <c r="T19" s="101"/>
      <c r="U19" s="126"/>
      <c r="V19" s="126"/>
      <c r="W19" s="126"/>
      <c r="X19" s="126"/>
      <c r="Y19" s="126"/>
      <c r="Z19" s="130"/>
    </row>
    <row r="20" spans="1:35" s="49" customFormat="1" x14ac:dyDescent="0.3">
      <c r="A20" s="130"/>
      <c r="B20" s="133"/>
      <c r="C20" s="85">
        <v>3</v>
      </c>
      <c r="D20" s="76"/>
      <c r="E20" s="77"/>
      <c r="F20" s="77"/>
      <c r="G20" s="78">
        <f t="shared" si="0"/>
        <v>0</v>
      </c>
      <c r="H20" s="79"/>
      <c r="I20" s="80"/>
      <c r="J20" s="145"/>
      <c r="K20" s="86">
        <f t="shared" si="1"/>
        <v>0</v>
      </c>
      <c r="L20" s="100">
        <f>IF(Proračun!F20="Vlastita sredstva",0,IF(K20&gt;R20,1,IF((AND(ISTEXT(J20)=FALSE,ISTEXT(D20)=TRUE)),1,0)))</f>
        <v>0</v>
      </c>
      <c r="M20" s="127"/>
      <c r="N20" s="127"/>
      <c r="O20" s="74"/>
      <c r="P20" s="124" t="s">
        <v>99</v>
      </c>
      <c r="Q20" s="122">
        <v>180000</v>
      </c>
      <c r="R20" s="122">
        <f t="shared" si="2"/>
        <v>0</v>
      </c>
      <c r="S20" s="101"/>
      <c r="T20" s="101"/>
      <c r="U20" s="126"/>
      <c r="V20" s="126"/>
      <c r="W20" s="126"/>
      <c r="X20" s="126"/>
      <c r="Y20" s="126"/>
      <c r="Z20" s="130"/>
    </row>
    <row r="21" spans="1:35" s="49" customFormat="1" x14ac:dyDescent="0.3">
      <c r="A21" s="130"/>
      <c r="B21" s="133"/>
      <c r="C21" s="85">
        <v>4</v>
      </c>
      <c r="D21" s="76"/>
      <c r="E21" s="77"/>
      <c r="F21" s="77"/>
      <c r="G21" s="78">
        <f t="shared" si="0"/>
        <v>0</v>
      </c>
      <c r="H21" s="79"/>
      <c r="I21" s="80"/>
      <c r="J21" s="145"/>
      <c r="K21" s="86">
        <f t="shared" si="1"/>
        <v>0</v>
      </c>
      <c r="L21" s="100">
        <f>IF(Proračun!F21="Vlastita sredstva",0,IF(K21&gt;R21,1,IF((AND(ISTEXT(J21)=FALSE,ISTEXT(D21)=TRUE)),1,0)))</f>
        <v>0</v>
      </c>
      <c r="M21" s="127"/>
      <c r="N21" s="127"/>
      <c r="O21" s="74"/>
      <c r="P21" s="121" t="s">
        <v>100</v>
      </c>
      <c r="Q21" s="122">
        <v>150000</v>
      </c>
      <c r="R21" s="122">
        <f t="shared" si="2"/>
        <v>0</v>
      </c>
      <c r="S21" s="101"/>
      <c r="T21" s="101"/>
      <c r="U21" s="126"/>
      <c r="V21" s="126"/>
      <c r="W21" s="126"/>
      <c r="X21" s="126"/>
      <c r="Y21" s="126"/>
      <c r="Z21" s="130"/>
    </row>
    <row r="22" spans="1:35" s="49" customFormat="1" x14ac:dyDescent="0.3">
      <c r="A22" s="130"/>
      <c r="B22" s="133"/>
      <c r="C22" s="85">
        <v>5</v>
      </c>
      <c r="D22" s="76"/>
      <c r="E22" s="77"/>
      <c r="F22" s="77"/>
      <c r="G22" s="78">
        <f t="shared" si="0"/>
        <v>0</v>
      </c>
      <c r="H22" s="79"/>
      <c r="I22" s="80"/>
      <c r="J22" s="145"/>
      <c r="K22" s="86">
        <f t="shared" si="1"/>
        <v>0</v>
      </c>
      <c r="L22" s="100">
        <f>IF(Proračun!F22="Vlastita sredstva",0,IF(K22&gt;R22,1,IF((AND(ISTEXT(J22)=FALSE,ISTEXT(D22)=TRUE)),1,0)))</f>
        <v>0</v>
      </c>
      <c r="M22" s="127"/>
      <c r="N22" s="127"/>
      <c r="O22" s="74"/>
      <c r="P22" s="121"/>
      <c r="Q22" s="122"/>
      <c r="R22" s="122">
        <f t="shared" si="2"/>
        <v>0</v>
      </c>
      <c r="S22" s="101"/>
      <c r="T22" s="101"/>
      <c r="U22" s="126"/>
      <c r="V22" s="126"/>
      <c r="W22" s="126"/>
      <c r="X22" s="126"/>
      <c r="Y22" s="126"/>
      <c r="Z22" s="130"/>
    </row>
    <row r="23" spans="1:35" s="49" customFormat="1" x14ac:dyDescent="0.3">
      <c r="A23" s="130"/>
      <c r="B23" s="133"/>
      <c r="C23" s="85">
        <v>6</v>
      </c>
      <c r="D23" s="76"/>
      <c r="E23" s="77"/>
      <c r="F23" s="77"/>
      <c r="G23" s="78">
        <f t="shared" si="0"/>
        <v>0</v>
      </c>
      <c r="H23" s="79"/>
      <c r="I23" s="80"/>
      <c r="J23" s="145"/>
      <c r="K23" s="86">
        <f t="shared" si="1"/>
        <v>0</v>
      </c>
      <c r="L23" s="100">
        <f>IF(Proračun!F23="Vlastita sredstva",0,IF(K23&gt;R23,1,IF((AND(ISTEXT(J23)=FALSE,ISTEXT(D23)=TRUE)),1,0)))</f>
        <v>0</v>
      </c>
      <c r="M23" s="127"/>
      <c r="N23" s="127"/>
      <c r="O23" s="74"/>
      <c r="P23" s="125"/>
      <c r="Q23" s="121"/>
      <c r="R23" s="122">
        <f t="shared" si="2"/>
        <v>0</v>
      </c>
      <c r="S23" s="101"/>
      <c r="T23" s="101"/>
      <c r="U23" s="126"/>
      <c r="V23" s="126"/>
      <c r="W23" s="126"/>
      <c r="X23" s="126"/>
      <c r="Y23" s="126"/>
      <c r="Z23" s="130"/>
    </row>
    <row r="24" spans="1:35" s="49" customFormat="1" x14ac:dyDescent="0.3">
      <c r="A24" s="130"/>
      <c r="B24" s="133"/>
      <c r="C24" s="85">
        <v>7</v>
      </c>
      <c r="D24" s="76"/>
      <c r="E24" s="77"/>
      <c r="F24" s="77"/>
      <c r="G24" s="78">
        <f t="shared" si="0"/>
        <v>0</v>
      </c>
      <c r="H24" s="79"/>
      <c r="I24" s="80"/>
      <c r="J24" s="145"/>
      <c r="K24" s="86">
        <f t="shared" si="1"/>
        <v>0</v>
      </c>
      <c r="L24" s="100">
        <f>IF(Proračun!F24="Vlastita sredstva",0,IF(K24&gt;R24,1,IF((AND(ISTEXT(J24)=FALSE,ISTEXT(D24)=TRUE)),1,0)))</f>
        <v>0</v>
      </c>
      <c r="M24" s="127"/>
      <c r="N24" s="127"/>
      <c r="O24" s="74"/>
      <c r="P24" s="101"/>
      <c r="Q24" s="121"/>
      <c r="R24" s="122">
        <f t="shared" si="2"/>
        <v>0</v>
      </c>
      <c r="S24" s="101"/>
      <c r="T24" s="101"/>
      <c r="U24" s="126"/>
      <c r="V24" s="126"/>
      <c r="W24" s="126"/>
      <c r="X24" s="126"/>
      <c r="Y24" s="126"/>
      <c r="Z24" s="130"/>
    </row>
    <row r="25" spans="1:35" s="49" customFormat="1" x14ac:dyDescent="0.3">
      <c r="A25" s="130"/>
      <c r="B25" s="133"/>
      <c r="C25" s="85">
        <v>8</v>
      </c>
      <c r="D25" s="76"/>
      <c r="E25" s="77"/>
      <c r="F25" s="77"/>
      <c r="G25" s="78">
        <f t="shared" si="0"/>
        <v>0</v>
      </c>
      <c r="H25" s="79"/>
      <c r="I25" s="80"/>
      <c r="J25" s="145"/>
      <c r="K25" s="86">
        <f t="shared" si="1"/>
        <v>0</v>
      </c>
      <c r="L25" s="100">
        <f>IF(Proračun!F25="Vlastita sredstva",0,IF(K25&gt;R25,1,IF((AND(ISTEXT(J25)=FALSE,ISTEXT(D25)=TRUE)),1,0)))</f>
        <v>0</v>
      </c>
      <c r="M25" s="127"/>
      <c r="N25" s="127"/>
      <c r="O25" s="74"/>
      <c r="P25" s="101"/>
      <c r="Q25" s="121"/>
      <c r="R25" s="122">
        <f t="shared" si="2"/>
        <v>0</v>
      </c>
      <c r="S25" s="101"/>
      <c r="T25" s="101"/>
      <c r="U25" s="126"/>
      <c r="V25" s="126"/>
      <c r="W25" s="126"/>
      <c r="X25" s="126"/>
      <c r="Y25" s="126"/>
      <c r="Z25" s="130"/>
    </row>
    <row r="26" spans="1:35" s="49" customFormat="1" x14ac:dyDescent="0.3">
      <c r="A26" s="130"/>
      <c r="B26" s="133"/>
      <c r="C26" s="85">
        <v>9</v>
      </c>
      <c r="D26" s="76"/>
      <c r="E26" s="77"/>
      <c r="F26" s="77"/>
      <c r="G26" s="78">
        <f>E26+F26</f>
        <v>0</v>
      </c>
      <c r="H26" s="79"/>
      <c r="I26" s="80"/>
      <c r="J26" s="145"/>
      <c r="K26" s="86">
        <f t="shared" si="1"/>
        <v>0</v>
      </c>
      <c r="L26" s="100">
        <f>IF(Proračun!F26="Vlastita sredstva",0,IF(K26&gt;R26,1,IF((AND(ISTEXT(J26)=FALSE,ISTEXT(D26)=TRUE)),1,0)))</f>
        <v>0</v>
      </c>
      <c r="M26" s="127"/>
      <c r="N26" s="127"/>
      <c r="O26" s="74"/>
      <c r="P26" s="101"/>
      <c r="Q26" s="121"/>
      <c r="R26" s="122">
        <f t="shared" si="2"/>
        <v>0</v>
      </c>
      <c r="S26" s="101"/>
      <c r="T26" s="101"/>
      <c r="U26" s="126"/>
      <c r="V26" s="126"/>
      <c r="W26" s="126"/>
      <c r="X26" s="126"/>
      <c r="Y26" s="126"/>
      <c r="Z26" s="130"/>
    </row>
    <row r="27" spans="1:35" s="49" customFormat="1" x14ac:dyDescent="0.3">
      <c r="A27" s="130"/>
      <c r="B27" s="133"/>
      <c r="C27" s="85">
        <v>10</v>
      </c>
      <c r="D27" s="76"/>
      <c r="E27" s="77"/>
      <c r="F27" s="77"/>
      <c r="G27" s="78">
        <f>E27+F27</f>
        <v>0</v>
      </c>
      <c r="H27" s="79"/>
      <c r="I27" s="80"/>
      <c r="J27" s="145"/>
      <c r="K27" s="86">
        <f t="shared" si="1"/>
        <v>0</v>
      </c>
      <c r="L27" s="100">
        <f>IF(Proračun!F27="Vlastita sredstva",0,IF(K27&gt;R27,1,IF((AND(ISTEXT(J27)=FALSE,ISTEXT(D27)=TRUE)),1,0)))</f>
        <v>0</v>
      </c>
      <c r="M27" s="127"/>
      <c r="N27" s="127"/>
      <c r="O27" s="74"/>
      <c r="P27" s="101"/>
      <c r="Q27" s="121"/>
      <c r="R27" s="122">
        <f t="shared" si="2"/>
        <v>0</v>
      </c>
      <c r="S27" s="101"/>
      <c r="T27" s="101"/>
      <c r="U27" s="126"/>
      <c r="V27" s="126"/>
      <c r="W27" s="126"/>
      <c r="X27" s="126"/>
      <c r="Y27" s="126"/>
      <c r="Z27" s="130"/>
    </row>
    <row r="28" spans="1:35" s="49" customFormat="1" x14ac:dyDescent="0.3">
      <c r="A28" s="130"/>
      <c r="B28" s="133"/>
      <c r="C28" s="85">
        <v>11</v>
      </c>
      <c r="D28" s="76"/>
      <c r="E28" s="77"/>
      <c r="F28" s="77"/>
      <c r="G28" s="78">
        <f>E28+F28</f>
        <v>0</v>
      </c>
      <c r="H28" s="79"/>
      <c r="I28" s="80"/>
      <c r="J28" s="145"/>
      <c r="K28" s="86">
        <f t="shared" si="1"/>
        <v>0</v>
      </c>
      <c r="L28" s="100">
        <f>IF(Proračun!F28="Vlastita sredstva",0,IF(K28&gt;R28,1,IF((AND(ISTEXT(J28)=FALSE,ISTEXT(D28)=TRUE)),1,0)))</f>
        <v>0</v>
      </c>
      <c r="M28" s="127"/>
      <c r="N28" s="127"/>
      <c r="O28" s="74"/>
      <c r="P28" s="101"/>
      <c r="Q28" s="121"/>
      <c r="R28" s="122">
        <f t="shared" si="2"/>
        <v>0</v>
      </c>
      <c r="S28" s="101"/>
      <c r="T28" s="101"/>
      <c r="U28" s="126"/>
      <c r="V28" s="126"/>
      <c r="W28" s="126"/>
      <c r="X28" s="126"/>
      <c r="Y28" s="126"/>
      <c r="Z28" s="130"/>
    </row>
    <row r="29" spans="1:35" s="49" customFormat="1" x14ac:dyDescent="0.3">
      <c r="A29" s="130"/>
      <c r="B29" s="133"/>
      <c r="C29" s="85">
        <v>12</v>
      </c>
      <c r="D29" s="76"/>
      <c r="E29" s="77"/>
      <c r="F29" s="77"/>
      <c r="G29" s="78">
        <f>E29+F29</f>
        <v>0</v>
      </c>
      <c r="H29" s="79"/>
      <c r="I29" s="80"/>
      <c r="J29" s="145"/>
      <c r="K29" s="86">
        <f t="shared" si="1"/>
        <v>0</v>
      </c>
      <c r="L29" s="100">
        <f>IF(Proračun!F29="Vlastita sredstva",0,IF(K29&gt;R29,1,IF((AND(ISTEXT(J29)=FALSE,ISTEXT(D29)=TRUE)),1,0)))</f>
        <v>0</v>
      </c>
      <c r="M29" s="127"/>
      <c r="N29" s="127"/>
      <c r="O29" s="74"/>
      <c r="P29" s="101"/>
      <c r="Q29" s="121"/>
      <c r="R29" s="122">
        <f t="shared" si="2"/>
        <v>0</v>
      </c>
      <c r="S29" s="101"/>
      <c r="T29" s="101"/>
      <c r="U29" s="126"/>
      <c r="V29" s="126"/>
      <c r="W29" s="126"/>
      <c r="X29" s="126"/>
      <c r="Y29" s="126"/>
      <c r="Z29" s="130"/>
    </row>
    <row r="30" spans="1:35" s="49" customFormat="1" x14ac:dyDescent="0.3">
      <c r="A30" s="130"/>
      <c r="B30" s="133"/>
      <c r="C30" s="85">
        <v>13</v>
      </c>
      <c r="D30" s="76"/>
      <c r="E30" s="77"/>
      <c r="F30" s="77"/>
      <c r="G30" s="78">
        <f>E30+F30</f>
        <v>0</v>
      </c>
      <c r="H30" s="79"/>
      <c r="I30" s="80"/>
      <c r="J30" s="145"/>
      <c r="K30" s="86">
        <f t="shared" si="1"/>
        <v>0</v>
      </c>
      <c r="L30" s="100">
        <f>IF(Proračun!F30="Vlastita sredstva",0,IF(K30&gt;R30,1,IF((AND(ISTEXT(J30)=FALSE,ISTEXT(D30)=TRUE)),1,0)))</f>
        <v>0</v>
      </c>
      <c r="M30" s="127"/>
      <c r="N30" s="127"/>
      <c r="O30" s="74"/>
      <c r="P30" s="101"/>
      <c r="Q30" s="121"/>
      <c r="R30" s="122">
        <f t="shared" si="2"/>
        <v>0</v>
      </c>
      <c r="S30" s="101"/>
      <c r="T30" s="101"/>
      <c r="U30" s="126"/>
      <c r="V30" s="126"/>
      <c r="W30" s="126"/>
      <c r="X30" s="126"/>
      <c r="Y30" s="126"/>
      <c r="Z30" s="130"/>
    </row>
    <row r="31" spans="1:35" s="49" customFormat="1" x14ac:dyDescent="0.3">
      <c r="A31" s="130"/>
      <c r="B31" s="133"/>
      <c r="C31" s="85">
        <v>14</v>
      </c>
      <c r="D31" s="76"/>
      <c r="E31" s="77"/>
      <c r="F31" s="77"/>
      <c r="G31" s="78">
        <f t="shared" si="0"/>
        <v>0</v>
      </c>
      <c r="H31" s="79"/>
      <c r="I31" s="80"/>
      <c r="J31" s="145"/>
      <c r="K31" s="86">
        <f t="shared" si="1"/>
        <v>0</v>
      </c>
      <c r="L31" s="100">
        <f>IF(Proračun!F31="Vlastita sredstva",0,IF(K31&gt;R31,1,IF((AND(ISTEXT(J31)=FALSE,ISTEXT(D31)=TRUE)),1,0)))</f>
        <v>0</v>
      </c>
      <c r="M31" s="127"/>
      <c r="N31" s="127"/>
      <c r="O31" s="74"/>
      <c r="P31" s="101"/>
      <c r="Q31" s="121"/>
      <c r="R31" s="122">
        <f t="shared" si="2"/>
        <v>0</v>
      </c>
      <c r="S31" s="101"/>
      <c r="T31" s="101"/>
      <c r="U31" s="126"/>
      <c r="V31" s="126"/>
      <c r="W31" s="126"/>
      <c r="X31" s="126"/>
      <c r="Y31" s="126"/>
      <c r="Z31" s="130"/>
    </row>
    <row r="32" spans="1:35" s="49" customFormat="1" x14ac:dyDescent="0.3">
      <c r="A32" s="130"/>
      <c r="B32" s="133"/>
      <c r="C32" s="85">
        <v>15</v>
      </c>
      <c r="D32" s="76"/>
      <c r="E32" s="77"/>
      <c r="F32" s="77"/>
      <c r="G32" s="78">
        <f t="shared" si="0"/>
        <v>0</v>
      </c>
      <c r="H32" s="79"/>
      <c r="I32" s="80"/>
      <c r="J32" s="145"/>
      <c r="K32" s="86">
        <f t="shared" si="1"/>
        <v>0</v>
      </c>
      <c r="L32" s="100">
        <f>IF(Proračun!F32="Vlastita sredstva",0,IF(K32&gt;R32,1,IF((AND(ISTEXT(J32)=FALSE,ISTEXT(D32)=TRUE)),1,0)))</f>
        <v>0</v>
      </c>
      <c r="M32" s="127"/>
      <c r="N32" s="127"/>
      <c r="O32" s="74"/>
      <c r="P32" s="101"/>
      <c r="Q32" s="121"/>
      <c r="R32" s="122">
        <f t="shared" si="2"/>
        <v>0</v>
      </c>
      <c r="S32" s="101"/>
      <c r="T32" s="101"/>
      <c r="U32" s="126"/>
      <c r="V32" s="126"/>
      <c r="W32" s="126"/>
      <c r="X32" s="126"/>
      <c r="Y32" s="126"/>
      <c r="Z32" s="130"/>
    </row>
    <row r="33" spans="1:35" ht="17.25" thickBot="1" x14ac:dyDescent="0.35">
      <c r="B33" s="132"/>
      <c r="C33" s="254" t="s">
        <v>4</v>
      </c>
      <c r="D33" s="255"/>
      <c r="E33" s="87"/>
      <c r="F33" s="87"/>
      <c r="G33" s="87"/>
      <c r="H33" s="87"/>
      <c r="I33" s="87"/>
      <c r="J33" s="93"/>
      <c r="K33" s="88">
        <f>SUM(K18:K32)</f>
        <v>0</v>
      </c>
      <c r="L33" s="100">
        <f>COUNTIF(L18:L32,1)</f>
        <v>0</v>
      </c>
      <c r="M33" s="127"/>
      <c r="N33" s="127"/>
      <c r="O33" s="74"/>
      <c r="P33" s="101"/>
      <c r="Q33" s="101"/>
      <c r="R33" s="122"/>
      <c r="S33" s="101"/>
      <c r="T33" s="101"/>
      <c r="U33" s="126"/>
      <c r="V33" s="12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ht="43.15" customHeight="1" thickBot="1" x14ac:dyDescent="0.35">
      <c r="B34" s="132"/>
      <c r="C34" s="190" t="s">
        <v>92</v>
      </c>
      <c r="D34" s="191"/>
      <c r="E34" s="191"/>
      <c r="F34" s="191"/>
      <c r="G34" s="191"/>
      <c r="H34" s="191"/>
      <c r="I34" s="191"/>
      <c r="J34" s="191"/>
      <c r="K34" s="192"/>
      <c r="L34" s="100"/>
      <c r="M34" s="127"/>
      <c r="N34" s="127"/>
      <c r="O34" s="74"/>
      <c r="P34" s="101"/>
      <c r="Q34" s="101"/>
      <c r="R34" s="101"/>
      <c r="S34" s="101"/>
      <c r="T34" s="101"/>
      <c r="U34" s="126"/>
      <c r="V34" s="12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ht="112.5" customHeight="1" thickBot="1" x14ac:dyDescent="0.35">
      <c r="B35" s="132"/>
      <c r="C35" s="184" t="s">
        <v>121</v>
      </c>
      <c r="D35" s="185"/>
      <c r="E35" s="185"/>
      <c r="F35" s="185"/>
      <c r="G35" s="185"/>
      <c r="H35" s="185"/>
      <c r="I35" s="185"/>
      <c r="J35" s="185"/>
      <c r="K35" s="186"/>
      <c r="L35" s="129"/>
      <c r="M35" s="127"/>
      <c r="N35" s="127"/>
      <c r="O35" s="127"/>
      <c r="P35" s="126"/>
      <c r="Q35" s="126"/>
      <c r="R35" s="126"/>
      <c r="S35" s="126"/>
      <c r="T35" s="126"/>
      <c r="U35" s="126"/>
      <c r="V35" s="12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ht="17.25" thickBot="1" x14ac:dyDescent="0.35"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68"/>
      <c r="N36" s="68"/>
      <c r="O36" s="127"/>
      <c r="P36" s="126"/>
      <c r="Q36" s="126"/>
      <c r="R36" s="126"/>
      <c r="S36" s="126"/>
      <c r="T36" s="126"/>
      <c r="U36" s="126"/>
      <c r="V36" s="12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3.5" customHeight="1" thickBot="1" x14ac:dyDescent="0.3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9"/>
      <c r="M37" s="68"/>
      <c r="N37" s="68"/>
      <c r="O37" s="74"/>
      <c r="P37" s="101"/>
      <c r="Q37" s="101"/>
      <c r="R37" s="101"/>
      <c r="S37" s="101"/>
      <c r="T37" s="101"/>
    </row>
    <row r="38" spans="1:35" ht="17.25" thickBot="1" x14ac:dyDescent="0.35">
      <c r="B38" s="233"/>
      <c r="C38" s="234"/>
      <c r="D38" s="30"/>
      <c r="E38" s="30"/>
      <c r="F38" s="30"/>
      <c r="G38" s="30"/>
      <c r="H38" s="47"/>
      <c r="I38" s="47"/>
      <c r="J38" s="47"/>
      <c r="K38" s="47"/>
      <c r="L38" s="128"/>
      <c r="M38" s="146"/>
      <c r="N38" s="146"/>
      <c r="O38" s="74"/>
      <c r="P38" s="115" t="s">
        <v>112</v>
      </c>
      <c r="Q38" s="101"/>
      <c r="R38" s="101"/>
      <c r="S38" s="101"/>
      <c r="T38" s="101"/>
      <c r="U38" s="126"/>
      <c r="V38" s="12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ht="17.25" thickBot="1" x14ac:dyDescent="0.35">
      <c r="B39" s="132"/>
      <c r="C39" s="187" t="s">
        <v>73</v>
      </c>
      <c r="D39" s="188"/>
      <c r="E39" s="188"/>
      <c r="F39" s="188"/>
      <c r="G39" s="188"/>
      <c r="H39" s="188"/>
      <c r="I39" s="188"/>
      <c r="J39" s="188"/>
      <c r="K39" s="189"/>
      <c r="L39" s="129"/>
      <c r="M39" s="127"/>
      <c r="N39" s="127"/>
      <c r="O39" s="74"/>
      <c r="P39" s="116">
        <v>7.4</v>
      </c>
      <c r="Q39" s="101"/>
      <c r="R39" s="101"/>
      <c r="S39" s="101"/>
      <c r="T39" s="101"/>
      <c r="U39" s="126"/>
      <c r="V39" s="12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ht="42.75" customHeight="1" x14ac:dyDescent="0.3">
      <c r="B40" s="132"/>
      <c r="C40" s="81" t="s">
        <v>63</v>
      </c>
      <c r="D40" s="244" t="s">
        <v>66</v>
      </c>
      <c r="E40" s="244"/>
      <c r="F40" s="244"/>
      <c r="G40" s="244"/>
      <c r="H40" s="83" t="s">
        <v>104</v>
      </c>
      <c r="I40" s="96" t="s">
        <v>105</v>
      </c>
      <c r="J40" s="94" t="s">
        <v>101</v>
      </c>
      <c r="K40" s="84" t="s">
        <v>68</v>
      </c>
      <c r="L40" s="129"/>
      <c r="M40" s="127"/>
      <c r="N40" s="127"/>
      <c r="O40" s="74"/>
      <c r="P40" s="117" t="s">
        <v>109</v>
      </c>
      <c r="Q40" s="117" t="s">
        <v>113</v>
      </c>
      <c r="R40" s="117" t="s">
        <v>114</v>
      </c>
      <c r="S40" s="117" t="s">
        <v>115</v>
      </c>
      <c r="T40" s="101"/>
      <c r="U40" s="126"/>
      <c r="V40" s="12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x14ac:dyDescent="0.3">
      <c r="B41" s="132"/>
      <c r="C41" s="85">
        <v>1</v>
      </c>
      <c r="D41" s="219"/>
      <c r="E41" s="219"/>
      <c r="F41" s="219"/>
      <c r="G41" s="219"/>
      <c r="H41" s="89"/>
      <c r="I41" s="97"/>
      <c r="J41" s="95"/>
      <c r="K41" s="90">
        <f t="shared" ref="K41:K55" si="3">H41*J41</f>
        <v>0</v>
      </c>
      <c r="L41" s="100">
        <f t="shared" ref="L41:L55" si="4">IF(J41&gt;S41,1,0)</f>
        <v>0</v>
      </c>
      <c r="M41" s="127"/>
      <c r="N41" s="127"/>
      <c r="O41" s="74"/>
      <c r="P41" s="118" t="s">
        <v>102</v>
      </c>
      <c r="Q41" s="118">
        <v>35</v>
      </c>
      <c r="R41" s="118">
        <f>Q41*P39</f>
        <v>259</v>
      </c>
      <c r="S41" s="118">
        <f t="shared" ref="S41:S55" si="5">IF(I41=$P$41,$R$41,IF(I41=$P$42,$R$42,0))</f>
        <v>0</v>
      </c>
      <c r="T41" s="101"/>
      <c r="U41" s="126"/>
      <c r="V41" s="12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9" customFormat="1" x14ac:dyDescent="0.3">
      <c r="A42" s="130"/>
      <c r="B42" s="133"/>
      <c r="C42" s="85">
        <v>2</v>
      </c>
      <c r="D42" s="219"/>
      <c r="E42" s="219"/>
      <c r="F42" s="219"/>
      <c r="G42" s="219"/>
      <c r="H42" s="89"/>
      <c r="I42" s="97"/>
      <c r="J42" s="95"/>
      <c r="K42" s="90">
        <f t="shared" si="3"/>
        <v>0</v>
      </c>
      <c r="L42" s="100">
        <f t="shared" si="4"/>
        <v>0</v>
      </c>
      <c r="M42" s="127"/>
      <c r="N42" s="127"/>
      <c r="O42" s="74"/>
      <c r="P42" s="118" t="s">
        <v>103</v>
      </c>
      <c r="Q42" s="118">
        <v>280</v>
      </c>
      <c r="R42" s="118">
        <f>Q42*P39</f>
        <v>2072</v>
      </c>
      <c r="S42" s="118">
        <f t="shared" si="5"/>
        <v>0</v>
      </c>
      <c r="T42" s="101"/>
      <c r="U42" s="126"/>
      <c r="V42" s="126"/>
      <c r="W42" s="126"/>
      <c r="X42" s="126"/>
      <c r="Y42" s="126"/>
      <c r="Z42" s="130"/>
    </row>
    <row r="43" spans="1:35" s="49" customFormat="1" x14ac:dyDescent="0.3">
      <c r="A43" s="130"/>
      <c r="B43" s="133"/>
      <c r="C43" s="85">
        <v>3</v>
      </c>
      <c r="D43" s="219"/>
      <c r="E43" s="219"/>
      <c r="F43" s="219"/>
      <c r="G43" s="219"/>
      <c r="H43" s="89"/>
      <c r="I43" s="97"/>
      <c r="J43" s="95"/>
      <c r="K43" s="90">
        <f t="shared" si="3"/>
        <v>0</v>
      </c>
      <c r="L43" s="100">
        <f t="shared" si="4"/>
        <v>0</v>
      </c>
      <c r="M43" s="127"/>
      <c r="N43" s="127"/>
      <c r="O43" s="74"/>
      <c r="P43" s="118"/>
      <c r="Q43" s="118"/>
      <c r="R43" s="118"/>
      <c r="S43" s="118">
        <f t="shared" si="5"/>
        <v>0</v>
      </c>
      <c r="T43" s="101"/>
      <c r="U43" s="126"/>
      <c r="V43" s="126"/>
      <c r="W43" s="126"/>
      <c r="X43" s="126"/>
      <c r="Y43" s="126"/>
      <c r="Z43" s="130"/>
    </row>
    <row r="44" spans="1:35" s="49" customFormat="1" x14ac:dyDescent="0.3">
      <c r="A44" s="130"/>
      <c r="B44" s="133"/>
      <c r="C44" s="85">
        <v>4</v>
      </c>
      <c r="D44" s="219"/>
      <c r="E44" s="219"/>
      <c r="F44" s="219"/>
      <c r="G44" s="219"/>
      <c r="H44" s="89"/>
      <c r="I44" s="97"/>
      <c r="J44" s="95"/>
      <c r="K44" s="90">
        <f t="shared" si="3"/>
        <v>0</v>
      </c>
      <c r="L44" s="100">
        <f t="shared" si="4"/>
        <v>0</v>
      </c>
      <c r="M44" s="127"/>
      <c r="N44" s="127"/>
      <c r="O44" s="74"/>
      <c r="P44" s="118"/>
      <c r="Q44" s="118"/>
      <c r="R44" s="118"/>
      <c r="S44" s="118">
        <f t="shared" si="5"/>
        <v>0</v>
      </c>
      <c r="T44" s="101"/>
      <c r="U44" s="126"/>
      <c r="V44" s="126"/>
      <c r="W44" s="126"/>
      <c r="X44" s="126"/>
      <c r="Y44" s="126"/>
      <c r="Z44" s="130"/>
    </row>
    <row r="45" spans="1:35" s="49" customFormat="1" x14ac:dyDescent="0.3">
      <c r="A45" s="130"/>
      <c r="B45" s="133"/>
      <c r="C45" s="85">
        <v>5</v>
      </c>
      <c r="D45" s="219"/>
      <c r="E45" s="219"/>
      <c r="F45" s="219"/>
      <c r="G45" s="219"/>
      <c r="H45" s="89"/>
      <c r="I45" s="97"/>
      <c r="J45" s="95"/>
      <c r="K45" s="90">
        <f t="shared" si="3"/>
        <v>0</v>
      </c>
      <c r="L45" s="100">
        <f t="shared" si="4"/>
        <v>0</v>
      </c>
      <c r="M45" s="127"/>
      <c r="N45" s="127"/>
      <c r="O45" s="74"/>
      <c r="P45" s="118"/>
      <c r="Q45" s="118"/>
      <c r="R45" s="118"/>
      <c r="S45" s="118">
        <f t="shared" si="5"/>
        <v>0</v>
      </c>
      <c r="T45" s="101"/>
      <c r="U45" s="126"/>
      <c r="V45" s="126"/>
      <c r="W45" s="126"/>
      <c r="X45" s="126"/>
      <c r="Y45" s="126"/>
      <c r="Z45" s="130"/>
    </row>
    <row r="46" spans="1:35" s="49" customFormat="1" x14ac:dyDescent="0.3">
      <c r="A46" s="130"/>
      <c r="B46" s="133"/>
      <c r="C46" s="85">
        <v>6</v>
      </c>
      <c r="D46" s="219"/>
      <c r="E46" s="219"/>
      <c r="F46" s="219"/>
      <c r="G46" s="219"/>
      <c r="H46" s="89"/>
      <c r="I46" s="97"/>
      <c r="J46" s="95"/>
      <c r="K46" s="90">
        <f t="shared" si="3"/>
        <v>0</v>
      </c>
      <c r="L46" s="100">
        <f t="shared" si="4"/>
        <v>0</v>
      </c>
      <c r="M46" s="127"/>
      <c r="N46" s="127"/>
      <c r="O46" s="74"/>
      <c r="P46" s="118"/>
      <c r="Q46" s="118"/>
      <c r="R46" s="118"/>
      <c r="S46" s="118">
        <f t="shared" si="5"/>
        <v>0</v>
      </c>
      <c r="T46" s="101"/>
      <c r="U46" s="126"/>
      <c r="V46" s="126"/>
      <c r="W46" s="126"/>
      <c r="X46" s="126"/>
      <c r="Y46" s="126"/>
      <c r="Z46" s="130"/>
    </row>
    <row r="47" spans="1:35" s="49" customFormat="1" x14ac:dyDescent="0.3">
      <c r="A47" s="130"/>
      <c r="B47" s="133"/>
      <c r="C47" s="85">
        <v>7</v>
      </c>
      <c r="D47" s="219"/>
      <c r="E47" s="219"/>
      <c r="F47" s="219"/>
      <c r="G47" s="219"/>
      <c r="H47" s="89"/>
      <c r="I47" s="97"/>
      <c r="J47" s="95"/>
      <c r="K47" s="90">
        <f t="shared" si="3"/>
        <v>0</v>
      </c>
      <c r="L47" s="100">
        <f t="shared" si="4"/>
        <v>0</v>
      </c>
      <c r="M47" s="127"/>
      <c r="N47" s="127"/>
      <c r="O47" s="74"/>
      <c r="P47" s="118"/>
      <c r="Q47" s="118"/>
      <c r="R47" s="118"/>
      <c r="S47" s="118">
        <f t="shared" si="5"/>
        <v>0</v>
      </c>
      <c r="T47" s="101"/>
      <c r="U47" s="126"/>
      <c r="V47" s="126"/>
      <c r="W47" s="126"/>
      <c r="X47" s="126"/>
      <c r="Y47" s="126"/>
      <c r="Z47" s="130"/>
    </row>
    <row r="48" spans="1:35" s="49" customFormat="1" x14ac:dyDescent="0.3">
      <c r="A48" s="130"/>
      <c r="B48" s="133"/>
      <c r="C48" s="85">
        <v>8</v>
      </c>
      <c r="D48" s="219"/>
      <c r="E48" s="219"/>
      <c r="F48" s="219"/>
      <c r="G48" s="219"/>
      <c r="H48" s="89"/>
      <c r="I48" s="97"/>
      <c r="J48" s="95"/>
      <c r="K48" s="90">
        <f t="shared" si="3"/>
        <v>0</v>
      </c>
      <c r="L48" s="100">
        <f t="shared" si="4"/>
        <v>0</v>
      </c>
      <c r="M48" s="127"/>
      <c r="N48" s="127"/>
      <c r="O48" s="74"/>
      <c r="P48" s="118"/>
      <c r="Q48" s="118"/>
      <c r="R48" s="118"/>
      <c r="S48" s="118">
        <f t="shared" si="5"/>
        <v>0</v>
      </c>
      <c r="T48" s="101"/>
      <c r="U48" s="126"/>
      <c r="V48" s="126"/>
      <c r="W48" s="126"/>
      <c r="X48" s="126"/>
      <c r="Y48" s="126"/>
      <c r="Z48" s="130"/>
    </row>
    <row r="49" spans="1:35" s="49" customFormat="1" x14ac:dyDescent="0.3">
      <c r="A49" s="130"/>
      <c r="B49" s="133"/>
      <c r="C49" s="85">
        <v>9</v>
      </c>
      <c r="D49" s="219"/>
      <c r="E49" s="219"/>
      <c r="F49" s="219"/>
      <c r="G49" s="219"/>
      <c r="H49" s="89"/>
      <c r="I49" s="97"/>
      <c r="J49" s="95"/>
      <c r="K49" s="90">
        <f t="shared" si="3"/>
        <v>0</v>
      </c>
      <c r="L49" s="100">
        <f t="shared" si="4"/>
        <v>0</v>
      </c>
      <c r="M49" s="127"/>
      <c r="N49" s="127"/>
      <c r="O49" s="74"/>
      <c r="P49" s="118"/>
      <c r="Q49" s="118"/>
      <c r="R49" s="118"/>
      <c r="S49" s="118">
        <f t="shared" si="5"/>
        <v>0</v>
      </c>
      <c r="T49" s="101"/>
      <c r="U49" s="126"/>
      <c r="V49" s="126"/>
      <c r="W49" s="126"/>
      <c r="X49" s="126"/>
      <c r="Y49" s="126"/>
      <c r="Z49" s="130"/>
    </row>
    <row r="50" spans="1:35" s="49" customFormat="1" x14ac:dyDescent="0.3">
      <c r="A50" s="130"/>
      <c r="B50" s="133"/>
      <c r="C50" s="85">
        <v>10</v>
      </c>
      <c r="D50" s="256"/>
      <c r="E50" s="257"/>
      <c r="F50" s="257"/>
      <c r="G50" s="258"/>
      <c r="H50" s="89"/>
      <c r="I50" s="97"/>
      <c r="J50" s="95"/>
      <c r="K50" s="90">
        <f t="shared" si="3"/>
        <v>0</v>
      </c>
      <c r="L50" s="100">
        <f t="shared" si="4"/>
        <v>0</v>
      </c>
      <c r="M50" s="127"/>
      <c r="N50" s="127"/>
      <c r="O50" s="74"/>
      <c r="P50" s="118"/>
      <c r="Q50" s="118"/>
      <c r="R50" s="118"/>
      <c r="S50" s="118">
        <f t="shared" si="5"/>
        <v>0</v>
      </c>
      <c r="T50" s="101"/>
      <c r="U50" s="126"/>
      <c r="V50" s="126"/>
      <c r="W50" s="126"/>
      <c r="X50" s="126"/>
      <c r="Y50" s="126"/>
      <c r="Z50" s="130"/>
    </row>
    <row r="51" spans="1:35" s="49" customFormat="1" x14ac:dyDescent="0.3">
      <c r="A51" s="130"/>
      <c r="B51" s="133"/>
      <c r="C51" s="85">
        <v>11</v>
      </c>
      <c r="D51" s="256"/>
      <c r="E51" s="257"/>
      <c r="F51" s="257"/>
      <c r="G51" s="258"/>
      <c r="H51" s="89"/>
      <c r="I51" s="97"/>
      <c r="J51" s="95"/>
      <c r="K51" s="90">
        <f t="shared" si="3"/>
        <v>0</v>
      </c>
      <c r="L51" s="100">
        <f t="shared" si="4"/>
        <v>0</v>
      </c>
      <c r="M51" s="127"/>
      <c r="N51" s="127"/>
      <c r="O51" s="74"/>
      <c r="P51" s="118"/>
      <c r="Q51" s="118"/>
      <c r="R51" s="118"/>
      <c r="S51" s="118">
        <f t="shared" si="5"/>
        <v>0</v>
      </c>
      <c r="T51" s="101"/>
      <c r="U51" s="126"/>
      <c r="V51" s="126"/>
      <c r="W51" s="126"/>
      <c r="X51" s="126"/>
      <c r="Y51" s="126"/>
      <c r="Z51" s="130"/>
    </row>
    <row r="52" spans="1:35" s="49" customFormat="1" x14ac:dyDescent="0.3">
      <c r="A52" s="130"/>
      <c r="B52" s="133"/>
      <c r="C52" s="85">
        <v>12</v>
      </c>
      <c r="D52" s="256"/>
      <c r="E52" s="257"/>
      <c r="F52" s="257"/>
      <c r="G52" s="258"/>
      <c r="H52" s="89"/>
      <c r="I52" s="97"/>
      <c r="J52" s="95"/>
      <c r="K52" s="90">
        <f t="shared" si="3"/>
        <v>0</v>
      </c>
      <c r="L52" s="100">
        <f t="shared" si="4"/>
        <v>0</v>
      </c>
      <c r="M52" s="127"/>
      <c r="N52" s="127"/>
      <c r="O52" s="74"/>
      <c r="P52" s="118"/>
      <c r="Q52" s="118"/>
      <c r="R52" s="118"/>
      <c r="S52" s="118">
        <f t="shared" si="5"/>
        <v>0</v>
      </c>
      <c r="T52" s="101"/>
      <c r="U52" s="126"/>
      <c r="V52" s="126"/>
      <c r="W52" s="126"/>
      <c r="X52" s="126"/>
      <c r="Y52" s="126"/>
      <c r="Z52" s="130"/>
    </row>
    <row r="53" spans="1:35" s="49" customFormat="1" x14ac:dyDescent="0.3">
      <c r="A53" s="130"/>
      <c r="B53" s="133"/>
      <c r="C53" s="85">
        <v>13</v>
      </c>
      <c r="D53" s="219"/>
      <c r="E53" s="219"/>
      <c r="F53" s="219"/>
      <c r="G53" s="219"/>
      <c r="H53" s="89"/>
      <c r="I53" s="97"/>
      <c r="J53" s="95"/>
      <c r="K53" s="90">
        <f t="shared" si="3"/>
        <v>0</v>
      </c>
      <c r="L53" s="100">
        <f t="shared" si="4"/>
        <v>0</v>
      </c>
      <c r="M53" s="127"/>
      <c r="N53" s="127"/>
      <c r="O53" s="74"/>
      <c r="P53" s="118"/>
      <c r="Q53" s="118"/>
      <c r="R53" s="118"/>
      <c r="S53" s="118">
        <f t="shared" si="5"/>
        <v>0</v>
      </c>
      <c r="T53" s="101"/>
      <c r="U53" s="126"/>
      <c r="V53" s="126"/>
      <c r="W53" s="126"/>
      <c r="X53" s="126"/>
      <c r="Y53" s="126"/>
      <c r="Z53" s="130"/>
    </row>
    <row r="54" spans="1:35" s="49" customFormat="1" x14ac:dyDescent="0.3">
      <c r="A54" s="130"/>
      <c r="B54" s="133"/>
      <c r="C54" s="85">
        <v>14</v>
      </c>
      <c r="D54" s="219"/>
      <c r="E54" s="219"/>
      <c r="F54" s="219"/>
      <c r="G54" s="219"/>
      <c r="H54" s="89"/>
      <c r="I54" s="97"/>
      <c r="J54" s="95"/>
      <c r="K54" s="90">
        <f t="shared" si="3"/>
        <v>0</v>
      </c>
      <c r="L54" s="100">
        <f t="shared" si="4"/>
        <v>0</v>
      </c>
      <c r="M54" s="127"/>
      <c r="N54" s="127"/>
      <c r="O54" s="74"/>
      <c r="P54" s="118"/>
      <c r="Q54" s="118"/>
      <c r="R54" s="118"/>
      <c r="S54" s="118">
        <f t="shared" si="5"/>
        <v>0</v>
      </c>
      <c r="T54" s="101"/>
      <c r="U54" s="126"/>
      <c r="V54" s="126"/>
      <c r="W54" s="126"/>
      <c r="X54" s="126"/>
      <c r="Y54" s="126"/>
      <c r="Z54" s="130"/>
    </row>
    <row r="55" spans="1:35" s="49" customFormat="1" x14ac:dyDescent="0.3">
      <c r="A55" s="130"/>
      <c r="B55" s="133"/>
      <c r="C55" s="85">
        <v>15</v>
      </c>
      <c r="D55" s="219"/>
      <c r="E55" s="219"/>
      <c r="F55" s="219"/>
      <c r="G55" s="219"/>
      <c r="H55" s="89"/>
      <c r="I55" s="97"/>
      <c r="J55" s="95"/>
      <c r="K55" s="90">
        <f t="shared" si="3"/>
        <v>0</v>
      </c>
      <c r="L55" s="100">
        <f t="shared" si="4"/>
        <v>0</v>
      </c>
      <c r="M55" s="127"/>
      <c r="N55" s="127"/>
      <c r="O55" s="74"/>
      <c r="P55" s="118"/>
      <c r="Q55" s="118"/>
      <c r="R55" s="118"/>
      <c r="S55" s="118">
        <f t="shared" si="5"/>
        <v>0</v>
      </c>
      <c r="T55" s="101"/>
      <c r="U55" s="126"/>
      <c r="V55" s="126"/>
      <c r="W55" s="126"/>
      <c r="X55" s="126"/>
      <c r="Y55" s="126"/>
      <c r="Z55" s="130"/>
    </row>
    <row r="56" spans="1:35" ht="17.25" thickBot="1" x14ac:dyDescent="0.35">
      <c r="B56" s="132"/>
      <c r="C56" s="201" t="s">
        <v>4</v>
      </c>
      <c r="D56" s="202"/>
      <c r="E56" s="202"/>
      <c r="F56" s="202"/>
      <c r="G56" s="202"/>
      <c r="H56" s="202"/>
      <c r="I56" s="202"/>
      <c r="J56" s="203"/>
      <c r="K56" s="88">
        <f>SUM(K41:K55)</f>
        <v>0</v>
      </c>
      <c r="L56" s="100">
        <f>COUNTIF(L41:L55,1)</f>
        <v>0</v>
      </c>
      <c r="M56" s="127"/>
      <c r="N56" s="127"/>
      <c r="O56" s="74"/>
      <c r="P56" s="101"/>
      <c r="Q56" s="101"/>
      <c r="R56" s="101"/>
      <c r="S56" s="101"/>
      <c r="T56" s="101"/>
      <c r="U56" s="126"/>
      <c r="V56" s="12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ht="30" customHeight="1" thickBot="1" x14ac:dyDescent="0.35">
      <c r="B57" s="132"/>
      <c r="C57" s="190" t="s">
        <v>116</v>
      </c>
      <c r="D57" s="191"/>
      <c r="E57" s="191"/>
      <c r="F57" s="191"/>
      <c r="G57" s="191"/>
      <c r="H57" s="191"/>
      <c r="I57" s="191"/>
      <c r="J57" s="191"/>
      <c r="K57" s="192"/>
      <c r="L57" s="129"/>
      <c r="M57" s="127"/>
      <c r="N57" s="127"/>
      <c r="O57" s="74"/>
      <c r="P57" s="101"/>
      <c r="Q57" s="101"/>
      <c r="R57" s="101"/>
      <c r="S57" s="101"/>
      <c r="T57" s="101"/>
      <c r="U57" s="126"/>
      <c r="V57" s="12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ht="112.5" customHeight="1" thickBot="1" x14ac:dyDescent="0.35">
      <c r="B58" s="132"/>
      <c r="C58" s="184" t="s">
        <v>32</v>
      </c>
      <c r="D58" s="185"/>
      <c r="E58" s="185"/>
      <c r="F58" s="185"/>
      <c r="G58" s="185"/>
      <c r="H58" s="185"/>
      <c r="I58" s="185"/>
      <c r="J58" s="185"/>
      <c r="K58" s="186"/>
      <c r="L58" s="129"/>
      <c r="M58" s="127"/>
      <c r="N58" s="127"/>
      <c r="O58" s="127"/>
      <c r="P58" s="126"/>
      <c r="Q58" s="126"/>
      <c r="R58" s="126"/>
      <c r="S58" s="126"/>
      <c r="T58" s="126"/>
      <c r="U58" s="126"/>
      <c r="V58" s="12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ht="17.25" thickBot="1" x14ac:dyDescent="0.35"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4"/>
      <c r="M59" s="68"/>
      <c r="N59" s="68"/>
      <c r="O59" s="127"/>
      <c r="P59" s="126"/>
      <c r="Q59" s="126"/>
      <c r="R59" s="126"/>
      <c r="S59" s="126"/>
      <c r="T59" s="126"/>
      <c r="U59" s="126"/>
      <c r="V59" s="12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ht="12" customHeight="1" thickBot="1" x14ac:dyDescent="0.35">
      <c r="B60" s="157"/>
      <c r="C60" s="158"/>
      <c r="D60" s="158"/>
      <c r="E60" s="158"/>
      <c r="F60" s="158"/>
      <c r="G60" s="158"/>
      <c r="H60" s="158"/>
      <c r="I60" s="158"/>
      <c r="J60" s="158"/>
      <c r="K60" s="158"/>
      <c r="L60" s="159"/>
    </row>
    <row r="61" spans="1:35" ht="17.25" thickBot="1" x14ac:dyDescent="0.35">
      <c r="B61" s="233"/>
      <c r="C61" s="234"/>
      <c r="D61" s="30"/>
      <c r="E61" s="30"/>
      <c r="F61" s="30"/>
      <c r="G61" s="30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128"/>
    </row>
    <row r="62" spans="1:35" ht="17.25" thickBot="1" x14ac:dyDescent="0.35">
      <c r="B62" s="132"/>
      <c r="C62" s="216" t="s">
        <v>123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8"/>
      <c r="W62" s="129"/>
    </row>
    <row r="63" spans="1:35" ht="30.75" customHeight="1" x14ac:dyDescent="0.3">
      <c r="B63" s="132"/>
      <c r="C63" s="199" t="s">
        <v>63</v>
      </c>
      <c r="D63" s="197" t="s">
        <v>69</v>
      </c>
      <c r="E63" s="228" t="s">
        <v>132</v>
      </c>
      <c r="F63" s="226" t="s">
        <v>131</v>
      </c>
      <c r="G63" s="226" t="s">
        <v>130</v>
      </c>
      <c r="H63" s="196" t="s">
        <v>133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56"/>
      <c r="W63" s="129"/>
    </row>
    <row r="64" spans="1:35" ht="27" customHeight="1" x14ac:dyDescent="0.3">
      <c r="B64" s="132"/>
      <c r="C64" s="200"/>
      <c r="D64" s="198"/>
      <c r="E64" s="229"/>
      <c r="F64" s="227"/>
      <c r="G64" s="227"/>
      <c r="H64" s="148">
        <v>1</v>
      </c>
      <c r="I64" s="147">
        <v>2</v>
      </c>
      <c r="J64" s="147">
        <v>3</v>
      </c>
      <c r="K64" s="147">
        <v>4</v>
      </c>
      <c r="L64" s="223">
        <v>5</v>
      </c>
      <c r="M64" s="224"/>
      <c r="N64" s="225"/>
      <c r="O64" s="147">
        <v>6</v>
      </c>
      <c r="P64" s="147">
        <v>7</v>
      </c>
      <c r="Q64" s="147">
        <v>8</v>
      </c>
      <c r="R64" s="147">
        <v>9</v>
      </c>
      <c r="S64" s="147">
        <v>10</v>
      </c>
      <c r="T64" s="147">
        <v>11</v>
      </c>
      <c r="U64" s="147">
        <v>12</v>
      </c>
      <c r="V64" s="155" t="s">
        <v>134</v>
      </c>
      <c r="W64" s="129"/>
      <c r="Z64" s="139"/>
    </row>
    <row r="65" spans="1:35" x14ac:dyDescent="0.3">
      <c r="B65" s="132"/>
      <c r="C65" s="85">
        <v>1</v>
      </c>
      <c r="D65" s="141"/>
      <c r="E65" s="77"/>
      <c r="F65" s="138"/>
      <c r="G65" s="140"/>
      <c r="H65" s="77"/>
      <c r="I65" s="77"/>
      <c r="J65" s="77"/>
      <c r="K65" s="77"/>
      <c r="L65" s="220"/>
      <c r="M65" s="221"/>
      <c r="N65" s="222"/>
      <c r="O65" s="77"/>
      <c r="P65" s="77"/>
      <c r="Q65" s="77"/>
      <c r="R65" s="77"/>
      <c r="S65" s="77"/>
      <c r="T65" s="77"/>
      <c r="U65" s="77"/>
      <c r="V65" s="90">
        <f t="shared" ref="V65:V79" si="6">SUM(H65:U65)</f>
        <v>0</v>
      </c>
      <c r="W65" s="129"/>
    </row>
    <row r="66" spans="1:35" s="49" customFormat="1" x14ac:dyDescent="0.3">
      <c r="A66" s="130"/>
      <c r="B66" s="133"/>
      <c r="C66" s="85">
        <v>2</v>
      </c>
      <c r="D66" s="141"/>
      <c r="E66" s="77"/>
      <c r="F66" s="138"/>
      <c r="G66" s="140"/>
      <c r="H66" s="77"/>
      <c r="I66" s="77"/>
      <c r="J66" s="77"/>
      <c r="K66" s="77"/>
      <c r="L66" s="220"/>
      <c r="M66" s="221"/>
      <c r="N66" s="222"/>
      <c r="O66" s="77"/>
      <c r="P66" s="77"/>
      <c r="Q66" s="77"/>
      <c r="R66" s="77"/>
      <c r="S66" s="77"/>
      <c r="T66" s="77"/>
      <c r="U66" s="77"/>
      <c r="V66" s="90">
        <f t="shared" si="6"/>
        <v>0</v>
      </c>
      <c r="W66" s="131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30"/>
    </row>
    <row r="67" spans="1:35" s="49" customFormat="1" x14ac:dyDescent="0.3">
      <c r="A67" s="130"/>
      <c r="B67" s="133"/>
      <c r="C67" s="85">
        <v>3</v>
      </c>
      <c r="D67" s="141"/>
      <c r="E67" s="77"/>
      <c r="F67" s="138"/>
      <c r="G67" s="140"/>
      <c r="H67" s="77"/>
      <c r="I67" s="77"/>
      <c r="J67" s="77"/>
      <c r="K67" s="77"/>
      <c r="L67" s="220"/>
      <c r="M67" s="221"/>
      <c r="N67" s="222"/>
      <c r="O67" s="77"/>
      <c r="P67" s="77"/>
      <c r="Q67" s="77"/>
      <c r="R67" s="77"/>
      <c r="S67" s="77"/>
      <c r="T67" s="77"/>
      <c r="U67" s="77"/>
      <c r="V67" s="90">
        <f t="shared" si="6"/>
        <v>0</v>
      </c>
      <c r="W67" s="131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30"/>
    </row>
    <row r="68" spans="1:35" s="49" customFormat="1" x14ac:dyDescent="0.3">
      <c r="A68" s="130"/>
      <c r="B68" s="133"/>
      <c r="C68" s="85">
        <v>4</v>
      </c>
      <c r="D68" s="141"/>
      <c r="E68" s="77"/>
      <c r="F68" s="138"/>
      <c r="G68" s="140"/>
      <c r="H68" s="77"/>
      <c r="I68" s="77"/>
      <c r="J68" s="77"/>
      <c r="K68" s="77"/>
      <c r="L68" s="220"/>
      <c r="M68" s="221"/>
      <c r="N68" s="222"/>
      <c r="O68" s="77"/>
      <c r="P68" s="77"/>
      <c r="Q68" s="77"/>
      <c r="R68" s="77"/>
      <c r="S68" s="77"/>
      <c r="T68" s="77"/>
      <c r="U68" s="77"/>
      <c r="V68" s="90">
        <f t="shared" si="6"/>
        <v>0</v>
      </c>
      <c r="W68" s="131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30"/>
    </row>
    <row r="69" spans="1:35" s="49" customFormat="1" x14ac:dyDescent="0.3">
      <c r="A69" s="130"/>
      <c r="B69" s="133"/>
      <c r="C69" s="85">
        <v>5</v>
      </c>
      <c r="D69" s="141"/>
      <c r="E69" s="77"/>
      <c r="F69" s="138"/>
      <c r="G69" s="140"/>
      <c r="H69" s="77"/>
      <c r="I69" s="77"/>
      <c r="J69" s="77"/>
      <c r="K69" s="77"/>
      <c r="L69" s="220"/>
      <c r="M69" s="221"/>
      <c r="N69" s="222"/>
      <c r="O69" s="77"/>
      <c r="P69" s="77"/>
      <c r="Q69" s="77"/>
      <c r="R69" s="77"/>
      <c r="S69" s="77"/>
      <c r="T69" s="77"/>
      <c r="U69" s="77"/>
      <c r="V69" s="90">
        <f t="shared" si="6"/>
        <v>0</v>
      </c>
      <c r="W69" s="131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30"/>
    </row>
    <row r="70" spans="1:35" s="49" customFormat="1" x14ac:dyDescent="0.3">
      <c r="A70" s="130"/>
      <c r="B70" s="133"/>
      <c r="C70" s="85">
        <v>6</v>
      </c>
      <c r="D70" s="141"/>
      <c r="E70" s="77"/>
      <c r="F70" s="138"/>
      <c r="G70" s="140"/>
      <c r="H70" s="77"/>
      <c r="I70" s="77"/>
      <c r="J70" s="77"/>
      <c r="K70" s="77"/>
      <c r="L70" s="220"/>
      <c r="M70" s="221"/>
      <c r="N70" s="222"/>
      <c r="O70" s="77"/>
      <c r="P70" s="77"/>
      <c r="Q70" s="77"/>
      <c r="R70" s="77"/>
      <c r="S70" s="77"/>
      <c r="T70" s="77"/>
      <c r="U70" s="77"/>
      <c r="V70" s="90">
        <f t="shared" si="6"/>
        <v>0</v>
      </c>
      <c r="W70" s="131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30"/>
    </row>
    <row r="71" spans="1:35" s="49" customFormat="1" x14ac:dyDescent="0.3">
      <c r="A71" s="130"/>
      <c r="B71" s="133"/>
      <c r="C71" s="85">
        <v>7</v>
      </c>
      <c r="D71" s="141"/>
      <c r="E71" s="77"/>
      <c r="F71" s="138"/>
      <c r="G71" s="140"/>
      <c r="H71" s="77"/>
      <c r="I71" s="77"/>
      <c r="J71" s="77"/>
      <c r="K71" s="77"/>
      <c r="L71" s="220"/>
      <c r="M71" s="221"/>
      <c r="N71" s="222"/>
      <c r="O71" s="77"/>
      <c r="P71" s="77"/>
      <c r="Q71" s="77"/>
      <c r="R71" s="77"/>
      <c r="S71" s="77"/>
      <c r="T71" s="77"/>
      <c r="U71" s="77"/>
      <c r="V71" s="90">
        <f t="shared" si="6"/>
        <v>0</v>
      </c>
      <c r="W71" s="131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30"/>
    </row>
    <row r="72" spans="1:35" s="49" customFormat="1" x14ac:dyDescent="0.3">
      <c r="A72" s="130"/>
      <c r="B72" s="133"/>
      <c r="C72" s="85">
        <v>8</v>
      </c>
      <c r="D72" s="141"/>
      <c r="E72" s="77"/>
      <c r="F72" s="138"/>
      <c r="G72" s="140"/>
      <c r="H72" s="77"/>
      <c r="I72" s="77"/>
      <c r="J72" s="77"/>
      <c r="K72" s="77"/>
      <c r="L72" s="220"/>
      <c r="M72" s="221"/>
      <c r="N72" s="222"/>
      <c r="O72" s="77"/>
      <c r="P72" s="77"/>
      <c r="Q72" s="77"/>
      <c r="R72" s="77"/>
      <c r="S72" s="77"/>
      <c r="T72" s="77"/>
      <c r="U72" s="77"/>
      <c r="V72" s="90">
        <f t="shared" si="6"/>
        <v>0</v>
      </c>
      <c r="W72" s="131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30"/>
    </row>
    <row r="73" spans="1:35" s="49" customFormat="1" x14ac:dyDescent="0.3">
      <c r="A73" s="130"/>
      <c r="B73" s="133"/>
      <c r="C73" s="85">
        <v>9</v>
      </c>
      <c r="D73" s="141"/>
      <c r="E73" s="77"/>
      <c r="F73" s="138"/>
      <c r="G73" s="140"/>
      <c r="H73" s="77"/>
      <c r="I73" s="77"/>
      <c r="J73" s="77"/>
      <c r="K73" s="77"/>
      <c r="L73" s="220"/>
      <c r="M73" s="221"/>
      <c r="N73" s="222"/>
      <c r="O73" s="77"/>
      <c r="P73" s="77"/>
      <c r="Q73" s="77"/>
      <c r="R73" s="77"/>
      <c r="S73" s="77"/>
      <c r="T73" s="77"/>
      <c r="U73" s="77"/>
      <c r="V73" s="90">
        <f t="shared" si="6"/>
        <v>0</v>
      </c>
      <c r="W73" s="131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30"/>
    </row>
    <row r="74" spans="1:35" s="49" customFormat="1" x14ac:dyDescent="0.3">
      <c r="A74" s="130"/>
      <c r="B74" s="133"/>
      <c r="C74" s="85">
        <v>10</v>
      </c>
      <c r="D74" s="141"/>
      <c r="E74" s="77"/>
      <c r="F74" s="138"/>
      <c r="G74" s="140"/>
      <c r="H74" s="77"/>
      <c r="I74" s="77"/>
      <c r="J74" s="77"/>
      <c r="K74" s="77"/>
      <c r="L74" s="220"/>
      <c r="M74" s="221"/>
      <c r="N74" s="222"/>
      <c r="O74" s="77"/>
      <c r="P74" s="77"/>
      <c r="Q74" s="77"/>
      <c r="R74" s="77"/>
      <c r="S74" s="77"/>
      <c r="T74" s="77"/>
      <c r="U74" s="77"/>
      <c r="V74" s="90">
        <f t="shared" si="6"/>
        <v>0</v>
      </c>
      <c r="W74" s="131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30"/>
    </row>
    <row r="75" spans="1:35" s="49" customFormat="1" x14ac:dyDescent="0.3">
      <c r="A75" s="130"/>
      <c r="B75" s="133"/>
      <c r="C75" s="85">
        <v>11</v>
      </c>
      <c r="D75" s="141"/>
      <c r="E75" s="77"/>
      <c r="F75" s="138"/>
      <c r="G75" s="140"/>
      <c r="H75" s="77"/>
      <c r="I75" s="77"/>
      <c r="J75" s="77"/>
      <c r="K75" s="77"/>
      <c r="L75" s="220"/>
      <c r="M75" s="221"/>
      <c r="N75" s="222"/>
      <c r="O75" s="77"/>
      <c r="P75" s="77"/>
      <c r="Q75" s="77"/>
      <c r="R75" s="77"/>
      <c r="S75" s="77"/>
      <c r="T75" s="77"/>
      <c r="U75" s="77"/>
      <c r="V75" s="90">
        <f t="shared" si="6"/>
        <v>0</v>
      </c>
      <c r="W75" s="131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30"/>
    </row>
    <row r="76" spans="1:35" s="49" customFormat="1" x14ac:dyDescent="0.3">
      <c r="A76" s="130"/>
      <c r="B76" s="133"/>
      <c r="C76" s="85">
        <v>12</v>
      </c>
      <c r="D76" s="141"/>
      <c r="E76" s="77"/>
      <c r="F76" s="138"/>
      <c r="G76" s="140"/>
      <c r="H76" s="77"/>
      <c r="I76" s="77"/>
      <c r="J76" s="77"/>
      <c r="K76" s="77"/>
      <c r="L76" s="220"/>
      <c r="M76" s="221"/>
      <c r="N76" s="222"/>
      <c r="O76" s="77"/>
      <c r="P76" s="77"/>
      <c r="Q76" s="77"/>
      <c r="R76" s="77"/>
      <c r="S76" s="77"/>
      <c r="T76" s="77"/>
      <c r="U76" s="77"/>
      <c r="V76" s="90">
        <f t="shared" si="6"/>
        <v>0</v>
      </c>
      <c r="W76" s="131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30"/>
    </row>
    <row r="77" spans="1:35" s="49" customFormat="1" x14ac:dyDescent="0.3">
      <c r="A77" s="130"/>
      <c r="B77" s="133"/>
      <c r="C77" s="85">
        <v>13</v>
      </c>
      <c r="D77" s="141"/>
      <c r="E77" s="77"/>
      <c r="F77" s="138"/>
      <c r="G77" s="140"/>
      <c r="H77" s="77"/>
      <c r="I77" s="77"/>
      <c r="J77" s="77"/>
      <c r="K77" s="77"/>
      <c r="L77" s="220"/>
      <c r="M77" s="221"/>
      <c r="N77" s="222"/>
      <c r="O77" s="77"/>
      <c r="P77" s="77"/>
      <c r="Q77" s="77"/>
      <c r="R77" s="77"/>
      <c r="S77" s="77"/>
      <c r="T77" s="77"/>
      <c r="U77" s="77"/>
      <c r="V77" s="90">
        <f t="shared" si="6"/>
        <v>0</v>
      </c>
      <c r="W77" s="131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30"/>
    </row>
    <row r="78" spans="1:35" s="49" customFormat="1" x14ac:dyDescent="0.3">
      <c r="A78" s="130"/>
      <c r="B78" s="133"/>
      <c r="C78" s="85">
        <v>14</v>
      </c>
      <c r="D78" s="141"/>
      <c r="E78" s="77"/>
      <c r="F78" s="138"/>
      <c r="G78" s="140"/>
      <c r="H78" s="77"/>
      <c r="I78" s="77"/>
      <c r="J78" s="77"/>
      <c r="K78" s="77"/>
      <c r="L78" s="220"/>
      <c r="M78" s="221"/>
      <c r="N78" s="222"/>
      <c r="O78" s="77"/>
      <c r="P78" s="77"/>
      <c r="Q78" s="77"/>
      <c r="R78" s="77"/>
      <c r="S78" s="77"/>
      <c r="T78" s="77"/>
      <c r="U78" s="77"/>
      <c r="V78" s="90">
        <f t="shared" si="6"/>
        <v>0</v>
      </c>
      <c r="W78" s="131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30"/>
    </row>
    <row r="79" spans="1:35" s="49" customFormat="1" x14ac:dyDescent="0.3">
      <c r="A79" s="130"/>
      <c r="B79" s="133"/>
      <c r="C79" s="85">
        <v>15</v>
      </c>
      <c r="D79" s="141"/>
      <c r="E79" s="77"/>
      <c r="F79" s="138"/>
      <c r="G79" s="140"/>
      <c r="H79" s="77"/>
      <c r="I79" s="77"/>
      <c r="J79" s="77"/>
      <c r="K79" s="77"/>
      <c r="L79" s="220"/>
      <c r="M79" s="221"/>
      <c r="N79" s="222"/>
      <c r="O79" s="77"/>
      <c r="P79" s="77"/>
      <c r="Q79" s="77"/>
      <c r="R79" s="77"/>
      <c r="S79" s="77"/>
      <c r="T79" s="77"/>
      <c r="U79" s="77"/>
      <c r="V79" s="90">
        <f t="shared" si="6"/>
        <v>0</v>
      </c>
      <c r="W79" s="131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30"/>
    </row>
    <row r="80" spans="1:35" ht="17.25" thickBot="1" x14ac:dyDescent="0.35">
      <c r="B80" s="132"/>
      <c r="C80" s="201" t="s">
        <v>4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3"/>
      <c r="V80" s="88">
        <f>SUM(V65:V79)</f>
        <v>0</v>
      </c>
      <c r="W80" s="129"/>
    </row>
    <row r="81" spans="1:35" ht="92.25" customHeight="1" thickBot="1" x14ac:dyDescent="0.35">
      <c r="B81" s="132"/>
      <c r="C81" s="245" t="s">
        <v>125</v>
      </c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7"/>
      <c r="W81" s="129"/>
    </row>
    <row r="82" spans="1:35" ht="106.5" customHeight="1" thickBot="1" x14ac:dyDescent="0.35">
      <c r="B82" s="132"/>
      <c r="C82" s="184" t="s">
        <v>32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6"/>
      <c r="W82" s="129"/>
    </row>
    <row r="83" spans="1:35" ht="17.25" thickBot="1" x14ac:dyDescent="0.35">
      <c r="B83" s="248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50"/>
    </row>
    <row r="84" spans="1:35" ht="13.5" customHeight="1" thickBot="1" x14ac:dyDescent="0.35">
      <c r="A84" s="127"/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9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127"/>
      <c r="X84" s="127"/>
    </row>
    <row r="85" spans="1:35" ht="17.25" thickBot="1" x14ac:dyDescent="0.35">
      <c r="B85" s="233"/>
      <c r="C85" s="234"/>
      <c r="D85" s="30"/>
      <c r="E85" s="30"/>
      <c r="F85" s="30"/>
      <c r="G85" s="30"/>
      <c r="H85" s="47"/>
      <c r="I85" s="47"/>
      <c r="J85" s="47"/>
      <c r="K85" s="47"/>
      <c r="L85" s="128"/>
      <c r="M85" s="146"/>
      <c r="N85" s="146"/>
      <c r="O85" s="127"/>
      <c r="P85" s="126"/>
      <c r="Q85" s="126"/>
      <c r="R85" s="126"/>
      <c r="S85" s="126"/>
      <c r="T85" s="126"/>
      <c r="U85" s="126"/>
      <c r="V85" s="12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ht="17.25" thickBot="1" x14ac:dyDescent="0.35">
      <c r="B86" s="132"/>
      <c r="C86" s="187" t="s">
        <v>74</v>
      </c>
      <c r="D86" s="188"/>
      <c r="E86" s="188"/>
      <c r="F86" s="188"/>
      <c r="G86" s="188"/>
      <c r="H86" s="188"/>
      <c r="I86" s="188"/>
      <c r="J86" s="188"/>
      <c r="K86" s="189"/>
      <c r="L86" s="129"/>
      <c r="M86" s="127"/>
      <c r="N86" s="127"/>
      <c r="O86" s="127"/>
      <c r="P86" s="126"/>
      <c r="Q86" s="126"/>
      <c r="R86" s="126"/>
      <c r="S86" s="126"/>
      <c r="T86" s="126"/>
      <c r="U86" s="126"/>
      <c r="V86" s="12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ht="57.75" customHeight="1" x14ac:dyDescent="0.3">
      <c r="B87" s="132"/>
      <c r="C87" s="81" t="s">
        <v>63</v>
      </c>
      <c r="D87" s="244" t="s">
        <v>72</v>
      </c>
      <c r="E87" s="244"/>
      <c r="F87" s="244"/>
      <c r="G87" s="244"/>
      <c r="H87" s="83" t="s">
        <v>94</v>
      </c>
      <c r="I87" s="242" t="s">
        <v>70</v>
      </c>
      <c r="J87" s="243"/>
      <c r="K87" s="84" t="s">
        <v>71</v>
      </c>
      <c r="L87" s="129"/>
      <c r="M87" s="127"/>
      <c r="N87" s="127"/>
      <c r="O87" s="127"/>
      <c r="P87" s="126"/>
      <c r="Q87" s="126"/>
      <c r="R87" s="126"/>
      <c r="S87" s="126"/>
      <c r="T87" s="126"/>
      <c r="U87" s="126"/>
      <c r="V87" s="12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x14ac:dyDescent="0.3">
      <c r="B88" s="132"/>
      <c r="C88" s="85">
        <v>1</v>
      </c>
      <c r="D88" s="230"/>
      <c r="E88" s="230"/>
      <c r="F88" s="230"/>
      <c r="G88" s="230"/>
      <c r="H88" s="77"/>
      <c r="I88" s="231"/>
      <c r="J88" s="232"/>
      <c r="K88" s="90">
        <f t="shared" ref="K88:K102" si="7">H88*I88</f>
        <v>0</v>
      </c>
      <c r="L88" s="100" t="e">
        <f t="shared" ref="L88:L102" si="8">IF(K88/I88&gt;3500,1,0)</f>
        <v>#DIV/0!</v>
      </c>
      <c r="M88" s="127"/>
      <c r="N88" s="127"/>
      <c r="O88" s="127"/>
      <c r="P88" s="126"/>
      <c r="Q88" s="126"/>
      <c r="R88" s="126"/>
      <c r="S88" s="126"/>
      <c r="T88" s="126"/>
      <c r="U88" s="126"/>
      <c r="V88" s="12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9" customFormat="1" x14ac:dyDescent="0.3">
      <c r="A89" s="130"/>
      <c r="B89" s="133"/>
      <c r="C89" s="85">
        <v>2</v>
      </c>
      <c r="D89" s="230"/>
      <c r="E89" s="230"/>
      <c r="F89" s="230"/>
      <c r="G89" s="230"/>
      <c r="H89" s="77"/>
      <c r="I89" s="231"/>
      <c r="J89" s="232"/>
      <c r="K89" s="90">
        <f t="shared" si="7"/>
        <v>0</v>
      </c>
      <c r="L89" s="100" t="e">
        <f t="shared" si="8"/>
        <v>#DIV/0!</v>
      </c>
      <c r="M89" s="127"/>
      <c r="N89" s="127"/>
      <c r="O89" s="127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30"/>
    </row>
    <row r="90" spans="1:35" s="49" customFormat="1" x14ac:dyDescent="0.3">
      <c r="A90" s="130"/>
      <c r="B90" s="133"/>
      <c r="C90" s="85">
        <v>3</v>
      </c>
      <c r="D90" s="230"/>
      <c r="E90" s="230"/>
      <c r="F90" s="230"/>
      <c r="G90" s="230"/>
      <c r="H90" s="77"/>
      <c r="I90" s="231"/>
      <c r="J90" s="232"/>
      <c r="K90" s="90">
        <f t="shared" si="7"/>
        <v>0</v>
      </c>
      <c r="L90" s="100" t="e">
        <f t="shared" si="8"/>
        <v>#DIV/0!</v>
      </c>
      <c r="M90" s="127"/>
      <c r="N90" s="127"/>
      <c r="O90" s="127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30"/>
    </row>
    <row r="91" spans="1:35" s="49" customFormat="1" x14ac:dyDescent="0.3">
      <c r="A91" s="130"/>
      <c r="B91" s="133"/>
      <c r="C91" s="85">
        <v>4</v>
      </c>
      <c r="D91" s="230"/>
      <c r="E91" s="230"/>
      <c r="F91" s="230"/>
      <c r="G91" s="230"/>
      <c r="H91" s="77"/>
      <c r="I91" s="231"/>
      <c r="J91" s="232"/>
      <c r="K91" s="90">
        <f t="shared" si="7"/>
        <v>0</v>
      </c>
      <c r="L91" s="100" t="e">
        <f t="shared" si="8"/>
        <v>#DIV/0!</v>
      </c>
      <c r="M91" s="127"/>
      <c r="N91" s="127"/>
      <c r="O91" s="127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30"/>
    </row>
    <row r="92" spans="1:35" s="49" customFormat="1" x14ac:dyDescent="0.3">
      <c r="A92" s="130"/>
      <c r="B92" s="133"/>
      <c r="C92" s="85">
        <v>5</v>
      </c>
      <c r="D92" s="230"/>
      <c r="E92" s="230"/>
      <c r="F92" s="230"/>
      <c r="G92" s="230"/>
      <c r="H92" s="77"/>
      <c r="I92" s="231"/>
      <c r="J92" s="232"/>
      <c r="K92" s="90">
        <f t="shared" si="7"/>
        <v>0</v>
      </c>
      <c r="L92" s="100" t="e">
        <f t="shared" si="8"/>
        <v>#DIV/0!</v>
      </c>
      <c r="M92" s="127"/>
      <c r="N92" s="127"/>
      <c r="O92" s="127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30"/>
    </row>
    <row r="93" spans="1:35" s="49" customFormat="1" x14ac:dyDescent="0.3">
      <c r="A93" s="130"/>
      <c r="B93" s="133"/>
      <c r="C93" s="85">
        <v>6</v>
      </c>
      <c r="D93" s="230"/>
      <c r="E93" s="230"/>
      <c r="F93" s="230"/>
      <c r="G93" s="230"/>
      <c r="H93" s="77"/>
      <c r="I93" s="231"/>
      <c r="J93" s="232"/>
      <c r="K93" s="90">
        <f t="shared" si="7"/>
        <v>0</v>
      </c>
      <c r="L93" s="100" t="e">
        <f t="shared" si="8"/>
        <v>#DIV/0!</v>
      </c>
      <c r="M93" s="127"/>
      <c r="N93" s="127"/>
      <c r="O93" s="127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30"/>
    </row>
    <row r="94" spans="1:35" s="49" customFormat="1" x14ac:dyDescent="0.3">
      <c r="A94" s="130"/>
      <c r="B94" s="133"/>
      <c r="C94" s="85">
        <v>7</v>
      </c>
      <c r="D94" s="230"/>
      <c r="E94" s="230"/>
      <c r="F94" s="230"/>
      <c r="G94" s="230"/>
      <c r="H94" s="77"/>
      <c r="I94" s="231"/>
      <c r="J94" s="232"/>
      <c r="K94" s="90">
        <f t="shared" si="7"/>
        <v>0</v>
      </c>
      <c r="L94" s="100" t="e">
        <f t="shared" si="8"/>
        <v>#DIV/0!</v>
      </c>
      <c r="M94" s="127"/>
      <c r="N94" s="127"/>
      <c r="O94" s="127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30"/>
    </row>
    <row r="95" spans="1:35" s="49" customFormat="1" x14ac:dyDescent="0.3">
      <c r="A95" s="130"/>
      <c r="B95" s="133"/>
      <c r="C95" s="85">
        <v>8</v>
      </c>
      <c r="D95" s="230"/>
      <c r="E95" s="230"/>
      <c r="F95" s="230"/>
      <c r="G95" s="230"/>
      <c r="H95" s="77"/>
      <c r="I95" s="231"/>
      <c r="J95" s="232"/>
      <c r="K95" s="90">
        <f t="shared" si="7"/>
        <v>0</v>
      </c>
      <c r="L95" s="100" t="e">
        <f t="shared" si="8"/>
        <v>#DIV/0!</v>
      </c>
      <c r="M95" s="127"/>
      <c r="N95" s="127"/>
      <c r="O95" s="127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30"/>
    </row>
    <row r="96" spans="1:35" s="49" customFormat="1" x14ac:dyDescent="0.3">
      <c r="A96" s="130"/>
      <c r="B96" s="133"/>
      <c r="C96" s="85">
        <v>9</v>
      </c>
      <c r="D96" s="230"/>
      <c r="E96" s="230"/>
      <c r="F96" s="230"/>
      <c r="G96" s="230"/>
      <c r="H96" s="77"/>
      <c r="I96" s="231"/>
      <c r="J96" s="232"/>
      <c r="K96" s="90">
        <f t="shared" si="7"/>
        <v>0</v>
      </c>
      <c r="L96" s="100" t="e">
        <f t="shared" si="8"/>
        <v>#DIV/0!</v>
      </c>
      <c r="M96" s="127"/>
      <c r="N96" s="127"/>
      <c r="O96" s="127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30"/>
    </row>
    <row r="97" spans="1:35" s="49" customFormat="1" x14ac:dyDescent="0.3">
      <c r="A97" s="130"/>
      <c r="B97" s="133"/>
      <c r="C97" s="85">
        <v>10</v>
      </c>
      <c r="D97" s="230"/>
      <c r="E97" s="230"/>
      <c r="F97" s="230"/>
      <c r="G97" s="230"/>
      <c r="H97" s="77"/>
      <c r="I97" s="231"/>
      <c r="J97" s="232"/>
      <c r="K97" s="90">
        <f t="shared" si="7"/>
        <v>0</v>
      </c>
      <c r="L97" s="100" t="e">
        <f t="shared" si="8"/>
        <v>#DIV/0!</v>
      </c>
      <c r="M97" s="127"/>
      <c r="N97" s="127"/>
      <c r="O97" s="127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30"/>
    </row>
    <row r="98" spans="1:35" s="49" customFormat="1" x14ac:dyDescent="0.3">
      <c r="A98" s="130"/>
      <c r="B98" s="133"/>
      <c r="C98" s="85">
        <v>11</v>
      </c>
      <c r="D98" s="230"/>
      <c r="E98" s="230"/>
      <c r="F98" s="230"/>
      <c r="G98" s="230"/>
      <c r="H98" s="77"/>
      <c r="I98" s="231"/>
      <c r="J98" s="232"/>
      <c r="K98" s="90">
        <f t="shared" si="7"/>
        <v>0</v>
      </c>
      <c r="L98" s="100" t="e">
        <f t="shared" si="8"/>
        <v>#DIV/0!</v>
      </c>
      <c r="M98" s="127"/>
      <c r="N98" s="127"/>
      <c r="O98" s="127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30"/>
    </row>
    <row r="99" spans="1:35" s="49" customFormat="1" x14ac:dyDescent="0.3">
      <c r="A99" s="130"/>
      <c r="B99" s="133"/>
      <c r="C99" s="85">
        <v>12</v>
      </c>
      <c r="D99" s="230"/>
      <c r="E99" s="230"/>
      <c r="F99" s="230"/>
      <c r="G99" s="230"/>
      <c r="H99" s="77"/>
      <c r="I99" s="231"/>
      <c r="J99" s="232"/>
      <c r="K99" s="90">
        <f t="shared" si="7"/>
        <v>0</v>
      </c>
      <c r="L99" s="100" t="e">
        <f t="shared" si="8"/>
        <v>#DIV/0!</v>
      </c>
      <c r="M99" s="127"/>
      <c r="N99" s="127"/>
      <c r="O99" s="127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30"/>
    </row>
    <row r="100" spans="1:35" s="49" customFormat="1" x14ac:dyDescent="0.3">
      <c r="A100" s="130"/>
      <c r="B100" s="133"/>
      <c r="C100" s="85">
        <v>13</v>
      </c>
      <c r="D100" s="230"/>
      <c r="E100" s="230"/>
      <c r="F100" s="230"/>
      <c r="G100" s="230"/>
      <c r="H100" s="77"/>
      <c r="I100" s="231"/>
      <c r="J100" s="232"/>
      <c r="K100" s="90">
        <f t="shared" si="7"/>
        <v>0</v>
      </c>
      <c r="L100" s="100" t="e">
        <f t="shared" si="8"/>
        <v>#DIV/0!</v>
      </c>
      <c r="M100" s="127"/>
      <c r="N100" s="127"/>
      <c r="O100" s="127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30"/>
    </row>
    <row r="101" spans="1:35" s="49" customFormat="1" x14ac:dyDescent="0.3">
      <c r="A101" s="130"/>
      <c r="B101" s="133"/>
      <c r="C101" s="85">
        <v>14</v>
      </c>
      <c r="D101" s="230"/>
      <c r="E101" s="230"/>
      <c r="F101" s="230"/>
      <c r="G101" s="230"/>
      <c r="H101" s="77"/>
      <c r="I101" s="231"/>
      <c r="J101" s="232"/>
      <c r="K101" s="90">
        <f t="shared" si="7"/>
        <v>0</v>
      </c>
      <c r="L101" s="100" t="e">
        <f t="shared" si="8"/>
        <v>#DIV/0!</v>
      </c>
      <c r="M101" s="127"/>
      <c r="N101" s="127"/>
      <c r="O101" s="127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30"/>
    </row>
    <row r="102" spans="1:35" s="49" customFormat="1" x14ac:dyDescent="0.3">
      <c r="A102" s="130"/>
      <c r="B102" s="133"/>
      <c r="C102" s="85">
        <v>15</v>
      </c>
      <c r="D102" s="230"/>
      <c r="E102" s="230"/>
      <c r="F102" s="230"/>
      <c r="G102" s="230"/>
      <c r="H102" s="77"/>
      <c r="I102" s="231"/>
      <c r="J102" s="232"/>
      <c r="K102" s="90">
        <f t="shared" si="7"/>
        <v>0</v>
      </c>
      <c r="L102" s="100" t="e">
        <f t="shared" si="8"/>
        <v>#DIV/0!</v>
      </c>
      <c r="M102" s="127"/>
      <c r="N102" s="127"/>
      <c r="O102" s="127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30"/>
    </row>
    <row r="103" spans="1:35" ht="17.25" thickBot="1" x14ac:dyDescent="0.35">
      <c r="B103" s="132"/>
      <c r="C103" s="201" t="s">
        <v>4</v>
      </c>
      <c r="D103" s="202"/>
      <c r="E103" s="202"/>
      <c r="F103" s="202"/>
      <c r="G103" s="202"/>
      <c r="H103" s="202"/>
      <c r="I103" s="202"/>
      <c r="J103" s="203"/>
      <c r="K103" s="88">
        <f>SUM(K88:K102)</f>
        <v>0</v>
      </c>
      <c r="L103" s="100"/>
      <c r="M103" s="127"/>
      <c r="N103" s="127"/>
      <c r="O103" s="127"/>
      <c r="P103" s="126"/>
      <c r="Q103" s="126"/>
      <c r="R103" s="126"/>
      <c r="S103" s="126"/>
      <c r="T103" s="126"/>
      <c r="U103" s="126"/>
      <c r="V103" s="12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ht="16.5" customHeight="1" thickBot="1" x14ac:dyDescent="0.35">
      <c r="B104" s="132"/>
      <c r="C104" s="193" t="s">
        <v>81</v>
      </c>
      <c r="D104" s="194"/>
      <c r="E104" s="194"/>
      <c r="F104" s="194"/>
      <c r="G104" s="194"/>
      <c r="H104" s="194"/>
      <c r="I104" s="194"/>
      <c r="J104" s="194"/>
      <c r="K104" s="195"/>
      <c r="L104" s="100">
        <f>COUNTIF(L88:L103,1)</f>
        <v>0</v>
      </c>
      <c r="M104" s="127"/>
      <c r="N104" s="127"/>
      <c r="O104" s="127"/>
      <c r="P104" s="126"/>
      <c r="Q104" s="126"/>
      <c r="R104" s="126"/>
      <c r="S104" s="126"/>
      <c r="T104" s="126"/>
      <c r="U104" s="126"/>
      <c r="V104" s="12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ht="112.5" customHeight="1" thickBot="1" x14ac:dyDescent="0.35">
      <c r="B105" s="132"/>
      <c r="C105" s="184" t="s">
        <v>32</v>
      </c>
      <c r="D105" s="185"/>
      <c r="E105" s="185"/>
      <c r="F105" s="185"/>
      <c r="G105" s="185"/>
      <c r="H105" s="185"/>
      <c r="I105" s="185"/>
      <c r="J105" s="185"/>
      <c r="K105" s="186"/>
      <c r="L105" s="129"/>
      <c r="M105" s="127"/>
      <c r="N105" s="127"/>
      <c r="O105" s="127"/>
      <c r="P105" s="126"/>
      <c r="Q105" s="126"/>
      <c r="R105" s="126"/>
      <c r="S105" s="126"/>
      <c r="T105" s="126"/>
      <c r="U105" s="126"/>
      <c r="V105" s="12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ht="17.25" thickBot="1" x14ac:dyDescent="0.35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4"/>
      <c r="M106" s="68"/>
      <c r="N106" s="68"/>
      <c r="O106" s="127"/>
      <c r="P106" s="126"/>
      <c r="Q106" s="126"/>
      <c r="R106" s="126"/>
      <c r="S106" s="126"/>
      <c r="T106" s="126"/>
      <c r="U106" s="126"/>
      <c r="V106" s="12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ht="11.25" customHeight="1" thickBot="1" x14ac:dyDescent="0.35">
      <c r="B107" s="15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9"/>
      <c r="M107" s="68"/>
      <c r="N107" s="68"/>
      <c r="O107" s="68"/>
    </row>
    <row r="108" spans="1:35" ht="17.25" thickBot="1" x14ac:dyDescent="0.35">
      <c r="B108" s="233"/>
      <c r="C108" s="234"/>
      <c r="D108" s="30"/>
      <c r="E108" s="30"/>
      <c r="F108" s="30"/>
      <c r="G108" s="30"/>
      <c r="H108" s="47"/>
      <c r="I108" s="47"/>
      <c r="J108" s="47"/>
      <c r="K108" s="47"/>
      <c r="L108" s="128"/>
      <c r="M108" s="146"/>
      <c r="N108" s="146"/>
      <c r="O108" s="127"/>
      <c r="P108" s="126"/>
      <c r="Q108" s="126"/>
      <c r="R108" s="126"/>
      <c r="S108" s="126"/>
      <c r="T108" s="126"/>
      <c r="U108" s="126"/>
      <c r="V108" s="12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ht="17.25" thickBot="1" x14ac:dyDescent="0.35">
      <c r="B109" s="132"/>
      <c r="C109" s="187" t="s">
        <v>93</v>
      </c>
      <c r="D109" s="188"/>
      <c r="E109" s="188"/>
      <c r="F109" s="188"/>
      <c r="G109" s="188"/>
      <c r="H109" s="188"/>
      <c r="I109" s="188"/>
      <c r="J109" s="188"/>
      <c r="K109" s="189"/>
      <c r="L109" s="129"/>
      <c r="M109" s="127"/>
      <c r="N109" s="127"/>
      <c r="O109" s="127"/>
      <c r="P109" s="126"/>
      <c r="Q109" s="126"/>
      <c r="R109" s="126"/>
      <c r="S109" s="126"/>
      <c r="T109" s="126"/>
      <c r="U109" s="126"/>
      <c r="V109" s="12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ht="30" x14ac:dyDescent="0.3">
      <c r="B110" s="132"/>
      <c r="C110" s="81" t="s">
        <v>63</v>
      </c>
      <c r="D110" s="244" t="s">
        <v>137</v>
      </c>
      <c r="E110" s="244"/>
      <c r="F110" s="244"/>
      <c r="G110" s="244"/>
      <c r="H110" s="83" t="s">
        <v>75</v>
      </c>
      <c r="I110" s="242" t="s">
        <v>70</v>
      </c>
      <c r="J110" s="243"/>
      <c r="K110" s="84" t="s">
        <v>76</v>
      </c>
      <c r="L110" s="129"/>
      <c r="M110" s="127"/>
      <c r="N110" s="127"/>
      <c r="O110" s="127"/>
      <c r="P110" s="126"/>
      <c r="Q110" s="126"/>
      <c r="R110" s="126"/>
      <c r="S110" s="126"/>
      <c r="T110" s="126"/>
      <c r="U110" s="126"/>
      <c r="V110" s="12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x14ac:dyDescent="0.3">
      <c r="B111" s="132"/>
      <c r="C111" s="85">
        <v>1</v>
      </c>
      <c r="D111" s="230"/>
      <c r="E111" s="230"/>
      <c r="F111" s="230"/>
      <c r="G111" s="230"/>
      <c r="H111" s="77"/>
      <c r="I111" s="231"/>
      <c r="J111" s="232"/>
      <c r="K111" s="90">
        <f t="shared" ref="K111:K125" si="9">H111*I111</f>
        <v>0</v>
      </c>
      <c r="L111" s="129"/>
      <c r="M111" s="127"/>
      <c r="N111" s="127"/>
      <c r="O111" s="127"/>
      <c r="P111" s="126"/>
      <c r="Q111" s="126"/>
      <c r="R111" s="126"/>
      <c r="S111" s="126"/>
      <c r="T111" s="126"/>
      <c r="U111" s="126"/>
      <c r="V111" s="12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9" customFormat="1" x14ac:dyDescent="0.3">
      <c r="A112" s="130"/>
      <c r="B112" s="133"/>
      <c r="C112" s="85">
        <v>2</v>
      </c>
      <c r="D112" s="230"/>
      <c r="E112" s="230"/>
      <c r="F112" s="230"/>
      <c r="G112" s="230"/>
      <c r="H112" s="77"/>
      <c r="I112" s="231"/>
      <c r="J112" s="232"/>
      <c r="K112" s="90">
        <f t="shared" si="9"/>
        <v>0</v>
      </c>
      <c r="L112" s="131"/>
      <c r="M112" s="134"/>
      <c r="N112" s="134"/>
      <c r="O112" s="127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30"/>
    </row>
    <row r="113" spans="1:35" s="49" customFormat="1" x14ac:dyDescent="0.3">
      <c r="A113" s="130"/>
      <c r="B113" s="133"/>
      <c r="C113" s="85">
        <v>3</v>
      </c>
      <c r="D113" s="230"/>
      <c r="E113" s="230"/>
      <c r="F113" s="230"/>
      <c r="G113" s="230"/>
      <c r="H113" s="77"/>
      <c r="I113" s="231"/>
      <c r="J113" s="232"/>
      <c r="K113" s="90">
        <f t="shared" si="9"/>
        <v>0</v>
      </c>
      <c r="L113" s="131"/>
      <c r="M113" s="134"/>
      <c r="N113" s="134"/>
      <c r="O113" s="127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30"/>
    </row>
    <row r="114" spans="1:35" s="49" customFormat="1" x14ac:dyDescent="0.3">
      <c r="A114" s="130"/>
      <c r="B114" s="133"/>
      <c r="C114" s="85">
        <v>4</v>
      </c>
      <c r="D114" s="230"/>
      <c r="E114" s="230"/>
      <c r="F114" s="230"/>
      <c r="G114" s="230"/>
      <c r="H114" s="77"/>
      <c r="I114" s="231"/>
      <c r="J114" s="232"/>
      <c r="K114" s="90">
        <f t="shared" si="9"/>
        <v>0</v>
      </c>
      <c r="L114" s="131"/>
      <c r="M114" s="134"/>
      <c r="N114" s="134"/>
      <c r="O114" s="127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30"/>
    </row>
    <row r="115" spans="1:35" s="49" customFormat="1" x14ac:dyDescent="0.3">
      <c r="A115" s="130"/>
      <c r="B115" s="133"/>
      <c r="C115" s="85">
        <v>5</v>
      </c>
      <c r="D115" s="230"/>
      <c r="E115" s="230"/>
      <c r="F115" s="230"/>
      <c r="G115" s="230"/>
      <c r="H115" s="77"/>
      <c r="I115" s="231"/>
      <c r="J115" s="232"/>
      <c r="K115" s="90">
        <f t="shared" si="9"/>
        <v>0</v>
      </c>
      <c r="L115" s="131"/>
      <c r="M115" s="134"/>
      <c r="N115" s="134"/>
      <c r="O115" s="127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30"/>
    </row>
    <row r="116" spans="1:35" s="49" customFormat="1" x14ac:dyDescent="0.3">
      <c r="A116" s="130"/>
      <c r="B116" s="133"/>
      <c r="C116" s="85">
        <v>6</v>
      </c>
      <c r="D116" s="230"/>
      <c r="E116" s="230"/>
      <c r="F116" s="230"/>
      <c r="G116" s="230"/>
      <c r="H116" s="77"/>
      <c r="I116" s="231"/>
      <c r="J116" s="232"/>
      <c r="K116" s="90">
        <f t="shared" si="9"/>
        <v>0</v>
      </c>
      <c r="L116" s="131"/>
      <c r="M116" s="134"/>
      <c r="N116" s="134"/>
      <c r="O116" s="127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30"/>
    </row>
    <row r="117" spans="1:35" s="49" customFormat="1" x14ac:dyDescent="0.3">
      <c r="A117" s="130"/>
      <c r="B117" s="133"/>
      <c r="C117" s="85">
        <v>7</v>
      </c>
      <c r="D117" s="230"/>
      <c r="E117" s="230"/>
      <c r="F117" s="230"/>
      <c r="G117" s="230"/>
      <c r="H117" s="77"/>
      <c r="I117" s="231"/>
      <c r="J117" s="232"/>
      <c r="K117" s="90">
        <f t="shared" si="9"/>
        <v>0</v>
      </c>
      <c r="L117" s="131"/>
      <c r="M117" s="134"/>
      <c r="N117" s="134"/>
      <c r="O117" s="127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30"/>
    </row>
    <row r="118" spans="1:35" s="49" customFormat="1" x14ac:dyDescent="0.3">
      <c r="A118" s="130"/>
      <c r="B118" s="133"/>
      <c r="C118" s="85">
        <v>8</v>
      </c>
      <c r="D118" s="230"/>
      <c r="E118" s="230"/>
      <c r="F118" s="230"/>
      <c r="G118" s="230"/>
      <c r="H118" s="77"/>
      <c r="I118" s="231"/>
      <c r="J118" s="232"/>
      <c r="K118" s="90">
        <f t="shared" si="9"/>
        <v>0</v>
      </c>
      <c r="L118" s="131"/>
      <c r="M118" s="134"/>
      <c r="N118" s="134"/>
      <c r="O118" s="127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30"/>
    </row>
    <row r="119" spans="1:35" s="49" customFormat="1" x14ac:dyDescent="0.3">
      <c r="A119" s="130"/>
      <c r="B119" s="133"/>
      <c r="C119" s="85">
        <v>9</v>
      </c>
      <c r="D119" s="230"/>
      <c r="E119" s="230"/>
      <c r="F119" s="230"/>
      <c r="G119" s="230"/>
      <c r="H119" s="77"/>
      <c r="I119" s="231"/>
      <c r="J119" s="232"/>
      <c r="K119" s="90">
        <f t="shared" si="9"/>
        <v>0</v>
      </c>
      <c r="L119" s="131"/>
      <c r="M119" s="134"/>
      <c r="N119" s="134"/>
      <c r="O119" s="127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30"/>
    </row>
    <row r="120" spans="1:35" s="49" customFormat="1" x14ac:dyDescent="0.3">
      <c r="A120" s="130"/>
      <c r="B120" s="133"/>
      <c r="C120" s="85">
        <v>10</v>
      </c>
      <c r="D120" s="230"/>
      <c r="E120" s="230"/>
      <c r="F120" s="230"/>
      <c r="G120" s="230"/>
      <c r="H120" s="77"/>
      <c r="I120" s="231"/>
      <c r="J120" s="232"/>
      <c r="K120" s="90">
        <f t="shared" si="9"/>
        <v>0</v>
      </c>
      <c r="L120" s="131"/>
      <c r="M120" s="134"/>
      <c r="N120" s="134"/>
      <c r="O120" s="127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30"/>
    </row>
    <row r="121" spans="1:35" s="49" customFormat="1" x14ac:dyDescent="0.3">
      <c r="A121" s="130"/>
      <c r="B121" s="133"/>
      <c r="C121" s="85">
        <v>11</v>
      </c>
      <c r="D121" s="230"/>
      <c r="E121" s="230"/>
      <c r="F121" s="230"/>
      <c r="G121" s="230"/>
      <c r="H121" s="77"/>
      <c r="I121" s="231"/>
      <c r="J121" s="232"/>
      <c r="K121" s="90">
        <f t="shared" si="9"/>
        <v>0</v>
      </c>
      <c r="L121" s="131"/>
      <c r="M121" s="134"/>
      <c r="N121" s="134"/>
      <c r="O121" s="127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30"/>
    </row>
    <row r="122" spans="1:35" s="49" customFormat="1" x14ac:dyDescent="0.3">
      <c r="A122" s="130"/>
      <c r="B122" s="133"/>
      <c r="C122" s="85">
        <v>12</v>
      </c>
      <c r="D122" s="230"/>
      <c r="E122" s="230"/>
      <c r="F122" s="230"/>
      <c r="G122" s="230"/>
      <c r="H122" s="77"/>
      <c r="I122" s="231"/>
      <c r="J122" s="232"/>
      <c r="K122" s="90">
        <f t="shared" si="9"/>
        <v>0</v>
      </c>
      <c r="L122" s="131"/>
      <c r="M122" s="134"/>
      <c r="N122" s="134"/>
      <c r="O122" s="127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30"/>
    </row>
    <row r="123" spans="1:35" s="49" customFormat="1" x14ac:dyDescent="0.3">
      <c r="A123" s="130"/>
      <c r="B123" s="133"/>
      <c r="C123" s="85">
        <v>13</v>
      </c>
      <c r="D123" s="230"/>
      <c r="E123" s="230"/>
      <c r="F123" s="230"/>
      <c r="G123" s="230"/>
      <c r="H123" s="77"/>
      <c r="I123" s="231"/>
      <c r="J123" s="232"/>
      <c r="K123" s="90">
        <f t="shared" si="9"/>
        <v>0</v>
      </c>
      <c r="L123" s="131"/>
      <c r="M123" s="134"/>
      <c r="N123" s="134"/>
      <c r="O123" s="127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30"/>
    </row>
    <row r="124" spans="1:35" s="49" customFormat="1" x14ac:dyDescent="0.3">
      <c r="A124" s="130"/>
      <c r="B124" s="133"/>
      <c r="C124" s="85">
        <v>14</v>
      </c>
      <c r="D124" s="230"/>
      <c r="E124" s="230"/>
      <c r="F124" s="230"/>
      <c r="G124" s="230"/>
      <c r="H124" s="77"/>
      <c r="I124" s="231"/>
      <c r="J124" s="232"/>
      <c r="K124" s="90">
        <f t="shared" si="9"/>
        <v>0</v>
      </c>
      <c r="L124" s="131"/>
      <c r="M124" s="134"/>
      <c r="N124" s="134"/>
      <c r="O124" s="127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30"/>
    </row>
    <row r="125" spans="1:35" s="49" customFormat="1" x14ac:dyDescent="0.3">
      <c r="A125" s="130"/>
      <c r="B125" s="133"/>
      <c r="C125" s="104">
        <v>15</v>
      </c>
      <c r="D125" s="241" t="s">
        <v>62</v>
      </c>
      <c r="E125" s="241"/>
      <c r="F125" s="241"/>
      <c r="G125" s="241"/>
      <c r="H125" s="77"/>
      <c r="I125" s="231"/>
      <c r="J125" s="232"/>
      <c r="K125" s="90">
        <f t="shared" si="9"/>
        <v>0</v>
      </c>
      <c r="L125" s="131"/>
      <c r="M125" s="134"/>
      <c r="N125" s="134"/>
      <c r="O125" s="127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30"/>
    </row>
    <row r="126" spans="1:35" ht="17.25" thickBot="1" x14ac:dyDescent="0.35">
      <c r="B126" s="132"/>
      <c r="C126" s="201" t="s">
        <v>4</v>
      </c>
      <c r="D126" s="202"/>
      <c r="E126" s="202"/>
      <c r="F126" s="202"/>
      <c r="G126" s="202"/>
      <c r="H126" s="202"/>
      <c r="I126" s="202"/>
      <c r="J126" s="203"/>
      <c r="K126" s="88">
        <f>SUM(K111:K125)</f>
        <v>0</v>
      </c>
      <c r="L126" s="129"/>
      <c r="M126" s="127"/>
      <c r="N126" s="127"/>
      <c r="O126" s="127"/>
      <c r="P126" s="126"/>
      <c r="Q126" s="126"/>
      <c r="R126" s="126"/>
      <c r="S126" s="126"/>
      <c r="T126" s="126"/>
      <c r="U126" s="126"/>
      <c r="V126" s="12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x14ac:dyDescent="0.3">
      <c r="B127" s="132"/>
      <c r="C127" s="235" t="s">
        <v>122</v>
      </c>
      <c r="D127" s="236"/>
      <c r="E127" s="236"/>
      <c r="F127" s="236"/>
      <c r="G127" s="236"/>
      <c r="H127" s="236"/>
      <c r="I127" s="236"/>
      <c r="J127" s="236"/>
      <c r="K127" s="237"/>
      <c r="L127" s="129"/>
      <c r="M127" s="127"/>
      <c r="N127" s="127"/>
      <c r="O127" s="127"/>
      <c r="P127" s="126"/>
      <c r="Q127" s="126"/>
      <c r="R127" s="126"/>
      <c r="S127" s="126"/>
      <c r="T127" s="126"/>
      <c r="U127" s="126"/>
      <c r="V127" s="12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ht="17.25" thickBot="1" x14ac:dyDescent="0.35">
      <c r="B128" s="132"/>
      <c r="C128" s="238" t="s">
        <v>83</v>
      </c>
      <c r="D128" s="239"/>
      <c r="E128" s="239"/>
      <c r="F128" s="239"/>
      <c r="G128" s="239"/>
      <c r="H128" s="239"/>
      <c r="I128" s="239"/>
      <c r="J128" s="239"/>
      <c r="K128" s="240"/>
      <c r="L128" s="129"/>
      <c r="M128" s="127"/>
      <c r="N128" s="127"/>
      <c r="O128" s="127"/>
      <c r="P128" s="126"/>
      <c r="Q128" s="126"/>
      <c r="R128" s="126"/>
      <c r="S128" s="126"/>
      <c r="T128" s="126"/>
      <c r="U128" s="126"/>
      <c r="V128" s="12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ht="112.5" customHeight="1" thickBot="1" x14ac:dyDescent="0.35">
      <c r="B129" s="132"/>
      <c r="C129" s="184" t="s">
        <v>32</v>
      </c>
      <c r="D129" s="185"/>
      <c r="E129" s="185"/>
      <c r="F129" s="185"/>
      <c r="G129" s="185"/>
      <c r="H129" s="185"/>
      <c r="I129" s="185"/>
      <c r="J129" s="185"/>
      <c r="K129" s="186"/>
      <c r="L129" s="129"/>
      <c r="M129" s="127"/>
      <c r="N129" s="127"/>
      <c r="O129" s="127"/>
      <c r="P129" s="126"/>
      <c r="Q129" s="126"/>
      <c r="R129" s="126"/>
      <c r="S129" s="126"/>
      <c r="T129" s="126"/>
      <c r="U129" s="126"/>
      <c r="V129" s="12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ht="17.25" thickBot="1" x14ac:dyDescent="0.35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4"/>
      <c r="M130" s="68"/>
      <c r="N130" s="68"/>
      <c r="O130" s="127"/>
      <c r="P130" s="126"/>
      <c r="Q130" s="126"/>
      <c r="R130" s="126"/>
      <c r="S130" s="126"/>
      <c r="T130" s="126"/>
      <c r="U130" s="126"/>
      <c r="V130" s="126"/>
      <c r="AA130" s="46"/>
      <c r="AB130" s="46"/>
      <c r="AC130" s="46"/>
      <c r="AD130" s="46"/>
      <c r="AE130" s="46"/>
      <c r="AF130" s="46"/>
      <c r="AG130" s="46"/>
      <c r="AH130" s="46"/>
      <c r="AI130" s="46"/>
    </row>
  </sheetData>
  <sheetProtection formatRows="0" selectLockedCells="1"/>
  <mergeCells count="141">
    <mergeCell ref="D53:G53"/>
    <mergeCell ref="I112:J112"/>
    <mergeCell ref="B7:D7"/>
    <mergeCell ref="E7:L7"/>
    <mergeCell ref="I113:J113"/>
    <mergeCell ref="I114:J114"/>
    <mergeCell ref="I115:J115"/>
    <mergeCell ref="I116:J116"/>
    <mergeCell ref="B15:C15"/>
    <mergeCell ref="C33:D33"/>
    <mergeCell ref="B61:C61"/>
    <mergeCell ref="D45:G45"/>
    <mergeCell ref="B38:C38"/>
    <mergeCell ref="D46:G46"/>
    <mergeCell ref="D47:G47"/>
    <mergeCell ref="D48:G48"/>
    <mergeCell ref="D49:G49"/>
    <mergeCell ref="D50:G50"/>
    <mergeCell ref="D52:G52"/>
    <mergeCell ref="D51:G51"/>
    <mergeCell ref="C56:J56"/>
    <mergeCell ref="D40:G40"/>
    <mergeCell ref="D41:G41"/>
    <mergeCell ref="D43:G43"/>
    <mergeCell ref="D42:G42"/>
    <mergeCell ref="I100:J100"/>
    <mergeCell ref="I101:J101"/>
    <mergeCell ref="I102:J102"/>
    <mergeCell ref="C103:J103"/>
    <mergeCell ref="I110:J110"/>
    <mergeCell ref="I111:J111"/>
    <mergeCell ref="D111:G111"/>
    <mergeCell ref="D110:G110"/>
    <mergeCell ref="D100:G100"/>
    <mergeCell ref="D102:G102"/>
    <mergeCell ref="B108:C108"/>
    <mergeCell ref="D44:G44"/>
    <mergeCell ref="D88:G88"/>
    <mergeCell ref="D89:G89"/>
    <mergeCell ref="D87:G87"/>
    <mergeCell ref="D54:G54"/>
    <mergeCell ref="C81:V81"/>
    <mergeCell ref="C82:V82"/>
    <mergeCell ref="B83:W83"/>
    <mergeCell ref="I89:J89"/>
    <mergeCell ref="I87:J87"/>
    <mergeCell ref="I95:J95"/>
    <mergeCell ref="I96:J96"/>
    <mergeCell ref="C109:K109"/>
    <mergeCell ref="I117:J117"/>
    <mergeCell ref="I91:J91"/>
    <mergeCell ref="I92:J92"/>
    <mergeCell ref="I97:J97"/>
    <mergeCell ref="I99:J99"/>
    <mergeCell ref="I90:J90"/>
    <mergeCell ref="C126:J126"/>
    <mergeCell ref="I118:J118"/>
    <mergeCell ref="I119:J119"/>
    <mergeCell ref="I120:J120"/>
    <mergeCell ref="I121:J121"/>
    <mergeCell ref="I122:J122"/>
    <mergeCell ref="I123:J123"/>
    <mergeCell ref="D122:G122"/>
    <mergeCell ref="D118:G118"/>
    <mergeCell ref="D119:G119"/>
    <mergeCell ref="D120:G120"/>
    <mergeCell ref="D124:G124"/>
    <mergeCell ref="I124:J124"/>
    <mergeCell ref="I125:J125"/>
    <mergeCell ref="B85:C85"/>
    <mergeCell ref="I93:J93"/>
    <mergeCell ref="I94:J94"/>
    <mergeCell ref="D98:G98"/>
    <mergeCell ref="D99:G99"/>
    <mergeCell ref="C127:K127"/>
    <mergeCell ref="C128:K128"/>
    <mergeCell ref="D112:G112"/>
    <mergeCell ref="D123:G123"/>
    <mergeCell ref="D125:G125"/>
    <mergeCell ref="D91:G91"/>
    <mergeCell ref="D90:G90"/>
    <mergeCell ref="D101:G101"/>
    <mergeCell ref="D95:G95"/>
    <mergeCell ref="D96:G96"/>
    <mergeCell ref="D115:G115"/>
    <mergeCell ref="D116:G116"/>
    <mergeCell ref="D117:G117"/>
    <mergeCell ref="D121:G121"/>
    <mergeCell ref="D93:G93"/>
    <mergeCell ref="D94:G94"/>
    <mergeCell ref="D97:G97"/>
    <mergeCell ref="D92:G92"/>
    <mergeCell ref="D114:G114"/>
    <mergeCell ref="C129:K129"/>
    <mergeCell ref="L65:N65"/>
    <mergeCell ref="L64:N64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G63:G64"/>
    <mergeCell ref="F63:F64"/>
    <mergeCell ref="E63:E64"/>
    <mergeCell ref="C86:K86"/>
    <mergeCell ref="D113:G113"/>
    <mergeCell ref="I98:J98"/>
    <mergeCell ref="I88:J88"/>
    <mergeCell ref="B2:L2"/>
    <mergeCell ref="B3:L3"/>
    <mergeCell ref="E5:L5"/>
    <mergeCell ref="E6:L6"/>
    <mergeCell ref="B8:F8"/>
    <mergeCell ref="G8:L8"/>
    <mergeCell ref="C105:K105"/>
    <mergeCell ref="C35:K35"/>
    <mergeCell ref="C16:K16"/>
    <mergeCell ref="C34:K34"/>
    <mergeCell ref="C57:K57"/>
    <mergeCell ref="C58:K58"/>
    <mergeCell ref="C39:K39"/>
    <mergeCell ref="C104:K104"/>
    <mergeCell ref="H63:U63"/>
    <mergeCell ref="D63:D64"/>
    <mergeCell ref="C63:C64"/>
    <mergeCell ref="C80:U80"/>
    <mergeCell ref="B10:L10"/>
    <mergeCell ref="B11:L11"/>
    <mergeCell ref="B12:L12"/>
    <mergeCell ref="B13:L13"/>
    <mergeCell ref="C62:V62"/>
    <mergeCell ref="D55:G55"/>
  </mergeCells>
  <dataValidations count="3">
    <dataValidation type="list" allowBlank="1" showInputMessage="1" showErrorMessage="1" errorTitle="Krivi unos" error="Molimo Vas odaberite jednu od ponuđenih opcija" sqref="J18:J32" xr:uid="{00000000-0002-0000-0200-000000000000}">
      <formula1>$P$18:$P$21</formula1>
    </dataValidation>
    <dataValidation allowBlank="1" showInputMessage="1" showErrorMessage="1" errorTitle="Krivi unos" error="Molimo da odaberete jednu od ponuđenih opcija" sqref="H41" xr:uid="{00000000-0002-0000-0200-000001000000}"/>
    <dataValidation type="list" allowBlank="1" showInputMessage="1" showErrorMessage="1" errorTitle="Krivi unos" error="Molimo da odaberete jednu od ponuđenih opcija" sqref="I41:I55" xr:uid="{00000000-0002-0000-0200-000002000000}">
      <formula1>$P$41:$P$42</formula1>
    </dataValidation>
  </dataValidations>
  <pageMargins left="0.24" right="0.24" top="0.25" bottom="0.25" header="0.25" footer="0.25"/>
  <pageSetup paperSize="9" scale="93" fitToHeight="0" orientation="landscape" r:id="rId1"/>
  <rowBreaks count="4" manualBreakCount="4">
    <brk id="37" min="1" max="11" man="1"/>
    <brk id="59" min="1" max="11" man="1"/>
    <brk id="83" min="1" max="11" man="1"/>
    <brk id="107" min="1" max="11" man="1"/>
  </rowBreaks>
  <ignoredErrors>
    <ignoredError sqref="G31:G32 G19 G25 R42 R18:R32" unlockedFormula="1"/>
    <ignoredError sqref="L88:L1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T203"/>
  <sheetViews>
    <sheetView topLeftCell="A10" zoomScaleNormal="100" zoomScaleSheetLayoutView="70" workbookViewId="0">
      <selection activeCell="F22" sqref="F22"/>
    </sheetView>
  </sheetViews>
  <sheetFormatPr defaultColWidth="8.85546875" defaultRowHeight="16.5" x14ac:dyDescent="0.3"/>
  <cols>
    <col min="1" max="1" width="3.28515625" style="126" customWidth="1"/>
    <col min="2" max="2" width="3.5703125" style="119" customWidth="1"/>
    <col min="3" max="3" width="15.5703125" style="46" customWidth="1"/>
    <col min="4" max="4" width="52.28515625" style="46" bestFit="1" customWidth="1"/>
    <col min="5" max="6" width="20.7109375" style="46" customWidth="1"/>
    <col min="7" max="7" width="3.5703125" style="75" customWidth="1"/>
    <col min="8" max="8" width="14" style="126" customWidth="1"/>
    <col min="9" max="19" width="8.85546875" style="126"/>
    <col min="20" max="16384" width="8.85546875" style="46"/>
  </cols>
  <sheetData>
    <row r="1" spans="1:46" s="68" customFormat="1" ht="17.25" thickBot="1" x14ac:dyDescent="0.35">
      <c r="A1" s="127"/>
      <c r="B1" s="120"/>
      <c r="G1" s="6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46" ht="21.75" customHeight="1" thickBot="1" x14ac:dyDescent="0.35">
      <c r="A2" s="127"/>
      <c r="B2" s="283" t="s">
        <v>87</v>
      </c>
      <c r="C2" s="284"/>
      <c r="D2" s="311"/>
      <c r="E2" s="311"/>
      <c r="F2" s="311"/>
      <c r="G2" s="312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3.95" customHeight="1" thickBot="1" x14ac:dyDescent="0.35">
      <c r="A3" s="127"/>
      <c r="B3" s="120"/>
      <c r="C3" s="68"/>
      <c r="D3" s="68"/>
      <c r="E3" s="68"/>
      <c r="F3" s="68"/>
      <c r="G3" s="69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18" thickBot="1" x14ac:dyDescent="0.35">
      <c r="A4" s="127"/>
      <c r="B4" s="251" t="s">
        <v>24</v>
      </c>
      <c r="C4" s="252"/>
      <c r="D4" s="293">
        <f>Analitika!E5</f>
        <v>0</v>
      </c>
      <c r="E4" s="294"/>
      <c r="F4" s="294"/>
      <c r="G4" s="295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ht="18" thickBot="1" x14ac:dyDescent="0.35">
      <c r="A5" s="127"/>
      <c r="B5" s="251" t="s">
        <v>25</v>
      </c>
      <c r="C5" s="252"/>
      <c r="D5" s="296">
        <f>Analitika!E6</f>
        <v>0</v>
      </c>
      <c r="E5" s="297"/>
      <c r="F5" s="297"/>
      <c r="G5" s="298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6" ht="18" thickBot="1" x14ac:dyDescent="0.35">
      <c r="A6" s="127"/>
      <c r="B6" s="251" t="s">
        <v>26</v>
      </c>
      <c r="C6" s="252"/>
      <c r="D6" s="299">
        <f>Analitika!E7</f>
        <v>0</v>
      </c>
      <c r="E6" s="300"/>
      <c r="F6" s="300"/>
      <c r="G6" s="301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6" ht="15.75" customHeight="1" thickBot="1" x14ac:dyDescent="0.35">
      <c r="A7" s="127"/>
      <c r="B7" s="105" t="s">
        <v>117</v>
      </c>
      <c r="C7" s="162"/>
      <c r="D7" s="62"/>
      <c r="E7" s="280">
        <f>Analitika!G8</f>
        <v>0</v>
      </c>
      <c r="F7" s="281"/>
      <c r="G7" s="282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46" ht="22.7" customHeight="1" thickBot="1" x14ac:dyDescent="0.35">
      <c r="A8" s="127"/>
      <c r="B8" s="313" t="s">
        <v>89</v>
      </c>
      <c r="C8" s="314"/>
      <c r="D8" s="314"/>
      <c r="E8" s="314"/>
      <c r="F8" s="314"/>
      <c r="G8" s="315"/>
      <c r="H8" s="127" t="s">
        <v>23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1:46" ht="17.25" customHeight="1" x14ac:dyDescent="0.3">
      <c r="A9" s="127"/>
      <c r="B9" s="290" t="s">
        <v>10</v>
      </c>
      <c r="C9" s="291"/>
      <c r="D9" s="291"/>
      <c r="E9" s="291"/>
      <c r="F9" s="291"/>
      <c r="G9" s="292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1:46" ht="16.5" customHeight="1" x14ac:dyDescent="0.3">
      <c r="A10" s="127"/>
      <c r="B10" s="316" t="s">
        <v>60</v>
      </c>
      <c r="C10" s="317"/>
      <c r="D10" s="317"/>
      <c r="E10" s="317"/>
      <c r="F10" s="317"/>
      <c r="G10" s="318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6" ht="16.5" customHeight="1" x14ac:dyDescent="0.3">
      <c r="A11" s="127"/>
      <c r="B11" s="316" t="s">
        <v>61</v>
      </c>
      <c r="C11" s="317"/>
      <c r="D11" s="317"/>
      <c r="E11" s="317"/>
      <c r="F11" s="317"/>
      <c r="G11" s="318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46" ht="30.75" customHeight="1" thickBot="1" x14ac:dyDescent="0.35">
      <c r="A12" s="127"/>
      <c r="B12" s="286" t="s">
        <v>95</v>
      </c>
      <c r="C12" s="287"/>
      <c r="D12" s="287"/>
      <c r="E12" s="287"/>
      <c r="F12" s="287"/>
      <c r="G12" s="288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1:46" ht="17.25" customHeight="1" thickBot="1" x14ac:dyDescent="0.35">
      <c r="A13" s="127"/>
      <c r="B13" s="285"/>
      <c r="C13" s="322"/>
      <c r="D13" s="322"/>
      <c r="E13" s="322"/>
      <c r="F13" s="322"/>
      <c r="G13" s="289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1:46" ht="42.75" customHeight="1" thickBot="1" x14ac:dyDescent="0.35">
      <c r="A14" s="127"/>
      <c r="B14" s="285"/>
      <c r="C14" s="283" t="s">
        <v>0</v>
      </c>
      <c r="D14" s="284"/>
      <c r="E14" s="26" t="s">
        <v>11</v>
      </c>
      <c r="F14" s="27" t="s">
        <v>84</v>
      </c>
      <c r="G14" s="28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1:46" ht="12" customHeight="1" thickBot="1" x14ac:dyDescent="0.35">
      <c r="A15" s="127"/>
      <c r="B15" s="160"/>
      <c r="C15" s="28"/>
      <c r="D15" s="28"/>
      <c r="E15" s="28"/>
      <c r="F15" s="29"/>
      <c r="G15" s="70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1:46" ht="17.25" customHeight="1" thickBot="1" x14ac:dyDescent="0.35">
      <c r="A16" s="127"/>
      <c r="B16" s="233"/>
      <c r="C16" s="234"/>
      <c r="D16" s="30"/>
      <c r="E16" s="30"/>
      <c r="F16" s="30"/>
      <c r="G16" s="31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1:46" ht="32.25" customHeight="1" thickBot="1" x14ac:dyDescent="0.35">
      <c r="A17" s="127"/>
      <c r="B17" s="99"/>
      <c r="C17" s="32" t="s">
        <v>80</v>
      </c>
      <c r="D17" s="187" t="s">
        <v>1</v>
      </c>
      <c r="E17" s="188"/>
      <c r="F17" s="189"/>
      <c r="G17" s="48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1:46" ht="17.25" thickBot="1" x14ac:dyDescent="0.35">
      <c r="A18" s="127"/>
      <c r="B18" s="99"/>
      <c r="C18" s="107">
        <f>Analitika!C18</f>
        <v>1</v>
      </c>
      <c r="D18" s="108">
        <f>Analitika!D18</f>
        <v>0</v>
      </c>
      <c r="E18" s="109">
        <f>Analitika!K18</f>
        <v>0</v>
      </c>
      <c r="F18" s="65"/>
      <c r="G18" s="48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1:46" s="49" customFormat="1" ht="17.25" thickBot="1" x14ac:dyDescent="0.35">
      <c r="A19" s="134"/>
      <c r="B19" s="106"/>
      <c r="C19" s="107">
        <f>Analitika!C19</f>
        <v>2</v>
      </c>
      <c r="D19" s="108">
        <f>Analitika!D19</f>
        <v>0</v>
      </c>
      <c r="E19" s="109">
        <f>Analitika!K19</f>
        <v>0</v>
      </c>
      <c r="F19" s="65"/>
      <c r="G19" s="50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1:46" s="49" customFormat="1" ht="17.25" thickBot="1" x14ac:dyDescent="0.35">
      <c r="A20" s="134"/>
      <c r="B20" s="106"/>
      <c r="C20" s="107">
        <f>Analitika!C20</f>
        <v>3</v>
      </c>
      <c r="D20" s="108">
        <f>Analitika!D20</f>
        <v>0</v>
      </c>
      <c r="E20" s="109">
        <f>Analitika!K20</f>
        <v>0</v>
      </c>
      <c r="F20" s="65"/>
      <c r="G20" s="50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s="49" customFormat="1" ht="17.25" thickBot="1" x14ac:dyDescent="0.35">
      <c r="A21" s="134"/>
      <c r="B21" s="106"/>
      <c r="C21" s="107">
        <f>Analitika!C21</f>
        <v>4</v>
      </c>
      <c r="D21" s="108">
        <f>Analitika!D21</f>
        <v>0</v>
      </c>
      <c r="E21" s="109">
        <f>Analitika!K21</f>
        <v>0</v>
      </c>
      <c r="F21" s="65"/>
      <c r="G21" s="50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s="49" customFormat="1" ht="17.25" thickBot="1" x14ac:dyDescent="0.35">
      <c r="A22" s="134"/>
      <c r="B22" s="106"/>
      <c r="C22" s="107">
        <f>Analitika!C22</f>
        <v>5</v>
      </c>
      <c r="D22" s="108">
        <f>Analitika!D22</f>
        <v>0</v>
      </c>
      <c r="E22" s="109">
        <f>Analitika!K22</f>
        <v>0</v>
      </c>
      <c r="F22" s="65"/>
      <c r="G22" s="50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 s="49" customFormat="1" ht="17.25" thickBot="1" x14ac:dyDescent="0.35">
      <c r="A23" s="134"/>
      <c r="B23" s="106"/>
      <c r="C23" s="107">
        <f>Analitika!C23</f>
        <v>6</v>
      </c>
      <c r="D23" s="108">
        <f>Analitika!D23</f>
        <v>0</v>
      </c>
      <c r="E23" s="109">
        <f>Analitika!K23</f>
        <v>0</v>
      </c>
      <c r="F23" s="65"/>
      <c r="G23" s="50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spans="1:46" s="49" customFormat="1" ht="17.25" thickBot="1" x14ac:dyDescent="0.35">
      <c r="A24" s="134"/>
      <c r="B24" s="106"/>
      <c r="C24" s="107">
        <f>Analitika!C24</f>
        <v>7</v>
      </c>
      <c r="D24" s="108">
        <f>Analitika!D24</f>
        <v>0</v>
      </c>
      <c r="E24" s="109">
        <f>Analitika!K24</f>
        <v>0</v>
      </c>
      <c r="F24" s="65"/>
      <c r="G24" s="50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1:46" s="49" customFormat="1" ht="17.25" thickBot="1" x14ac:dyDescent="0.35">
      <c r="A25" s="134"/>
      <c r="B25" s="106"/>
      <c r="C25" s="107">
        <f>Analitika!C25</f>
        <v>8</v>
      </c>
      <c r="D25" s="108">
        <f>Analitika!D25</f>
        <v>0</v>
      </c>
      <c r="E25" s="109">
        <f>Analitika!K25</f>
        <v>0</v>
      </c>
      <c r="F25" s="65"/>
      <c r="G25" s="50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1:46" s="49" customFormat="1" ht="17.25" thickBot="1" x14ac:dyDescent="0.35">
      <c r="A26" s="134"/>
      <c r="B26" s="106"/>
      <c r="C26" s="107">
        <f>Analitika!C26</f>
        <v>9</v>
      </c>
      <c r="D26" s="108">
        <f>Analitika!D26</f>
        <v>0</v>
      </c>
      <c r="E26" s="109">
        <f>Analitika!K26</f>
        <v>0</v>
      </c>
      <c r="F26" s="65"/>
      <c r="G26" s="50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1:46" s="49" customFormat="1" ht="17.25" thickBot="1" x14ac:dyDescent="0.35">
      <c r="A27" s="134"/>
      <c r="B27" s="106"/>
      <c r="C27" s="107">
        <f>Analitika!C27</f>
        <v>10</v>
      </c>
      <c r="D27" s="108">
        <f>Analitika!D27</f>
        <v>0</v>
      </c>
      <c r="E27" s="109">
        <f>Analitika!K27</f>
        <v>0</v>
      </c>
      <c r="F27" s="65"/>
      <c r="G27" s="50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46" s="49" customFormat="1" ht="17.25" thickBot="1" x14ac:dyDescent="0.35">
      <c r="A28" s="134"/>
      <c r="B28" s="106"/>
      <c r="C28" s="107">
        <f>Analitika!C28</f>
        <v>11</v>
      </c>
      <c r="D28" s="108">
        <f>Analitika!D28</f>
        <v>0</v>
      </c>
      <c r="E28" s="109">
        <f>Analitika!K28</f>
        <v>0</v>
      </c>
      <c r="F28" s="65"/>
      <c r="G28" s="50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</row>
    <row r="29" spans="1:46" s="49" customFormat="1" ht="17.25" thickBot="1" x14ac:dyDescent="0.35">
      <c r="A29" s="134"/>
      <c r="B29" s="106"/>
      <c r="C29" s="107">
        <f>Analitika!C29</f>
        <v>12</v>
      </c>
      <c r="D29" s="108">
        <f>Analitika!D29</f>
        <v>0</v>
      </c>
      <c r="E29" s="109">
        <f>Analitika!K29</f>
        <v>0</v>
      </c>
      <c r="F29" s="65"/>
      <c r="G29" s="50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</row>
    <row r="30" spans="1:46" s="49" customFormat="1" ht="17.25" thickBot="1" x14ac:dyDescent="0.35">
      <c r="A30" s="134"/>
      <c r="B30" s="106"/>
      <c r="C30" s="107">
        <f>Analitika!C30</f>
        <v>13</v>
      </c>
      <c r="D30" s="108">
        <f>Analitika!D30</f>
        <v>0</v>
      </c>
      <c r="E30" s="109">
        <f>Analitika!K30</f>
        <v>0</v>
      </c>
      <c r="F30" s="65"/>
      <c r="G30" s="50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6" s="49" customFormat="1" ht="17.25" thickBot="1" x14ac:dyDescent="0.35">
      <c r="A31" s="134"/>
      <c r="B31" s="106"/>
      <c r="C31" s="107">
        <f>Analitika!C31</f>
        <v>14</v>
      </c>
      <c r="D31" s="108">
        <f>Analitika!D31</f>
        <v>0</v>
      </c>
      <c r="E31" s="109">
        <f>Analitika!K31</f>
        <v>0</v>
      </c>
      <c r="F31" s="91"/>
      <c r="G31" s="50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</row>
    <row r="32" spans="1:46" s="49" customFormat="1" ht="17.25" thickBot="1" x14ac:dyDescent="0.35">
      <c r="A32" s="134"/>
      <c r="B32" s="106"/>
      <c r="C32" s="107">
        <f>Analitika!C32</f>
        <v>15</v>
      </c>
      <c r="D32" s="108">
        <f>Analitika!D32</f>
        <v>0</v>
      </c>
      <c r="E32" s="109">
        <f>Analitika!K32</f>
        <v>0</v>
      </c>
      <c r="F32" s="91"/>
      <c r="G32" s="50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1:46" ht="17.25" thickBot="1" x14ac:dyDescent="0.35">
      <c r="A33" s="127"/>
      <c r="B33" s="99">
        <f>IF(Analitika!L33=0,0,1)</f>
        <v>0</v>
      </c>
      <c r="C33" s="33"/>
      <c r="D33" s="63" t="s">
        <v>4</v>
      </c>
      <c r="E33" s="302">
        <f>SUM(E18:E32)</f>
        <v>0</v>
      </c>
      <c r="F33" s="303"/>
      <c r="G33" s="4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</row>
    <row r="34" spans="1:46" ht="17.25" hidden="1" thickBot="1" x14ac:dyDescent="0.35">
      <c r="A34" s="127"/>
      <c r="B34" s="99"/>
      <c r="C34" s="64"/>
      <c r="D34" s="63" t="s">
        <v>6</v>
      </c>
      <c r="E34" s="36">
        <f>SUMIF(F18:F32,D34,E18:E32)</f>
        <v>0</v>
      </c>
      <c r="F34" s="35" t="e">
        <f>E34/$E$143</f>
        <v>#DIV/0!</v>
      </c>
      <c r="G34" s="4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1:46" ht="17.25" hidden="1" thickBot="1" x14ac:dyDescent="0.35">
      <c r="A35" s="127"/>
      <c r="B35" s="99"/>
      <c r="C35" s="64"/>
      <c r="D35" s="63" t="s">
        <v>5</v>
      </c>
      <c r="E35" s="37">
        <f>SUMIF(F18:F32,D35,E18:E32)</f>
        <v>0</v>
      </c>
      <c r="F35" s="35" t="e">
        <f>E35/$E$142</f>
        <v>#DIV/0!</v>
      </c>
      <c r="G35" s="4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</row>
    <row r="36" spans="1:46" ht="45" customHeight="1" thickBot="1" x14ac:dyDescent="0.35">
      <c r="A36" s="127"/>
      <c r="B36" s="99"/>
      <c r="C36" s="308" t="s">
        <v>91</v>
      </c>
      <c r="D36" s="309"/>
      <c r="E36" s="309"/>
      <c r="F36" s="310"/>
      <c r="G36" s="48"/>
      <c r="H36" s="127"/>
      <c r="I36" s="259"/>
      <c r="J36" s="259"/>
      <c r="K36" s="259"/>
      <c r="L36" s="259"/>
      <c r="M36" s="259"/>
      <c r="N36" s="127"/>
      <c r="O36" s="127"/>
      <c r="P36" s="127"/>
      <c r="Q36" s="127"/>
      <c r="R36" s="127"/>
      <c r="S36" s="12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</row>
    <row r="37" spans="1:46" ht="17.25" thickBot="1" x14ac:dyDescent="0.35">
      <c r="A37" s="127"/>
      <c r="B37" s="99"/>
      <c r="C37" s="305" t="str">
        <f>IF(Analitika!L33=0,"Troškovi osoblja su u skladu s programskim ograničenjima.","Molimo Vas ispravite iznose prema definiranim programskim ograničenjima !")</f>
        <v>Troškovi osoblja su u skladu s programskim ograničenjima.</v>
      </c>
      <c r="D37" s="306"/>
      <c r="E37" s="306"/>
      <c r="F37" s="307"/>
      <c r="G37" s="48"/>
      <c r="H37" s="127"/>
      <c r="I37" s="135"/>
      <c r="J37" s="135"/>
      <c r="K37" s="135"/>
      <c r="L37" s="135"/>
      <c r="M37" s="135"/>
      <c r="N37" s="127"/>
      <c r="O37" s="127"/>
      <c r="P37" s="127"/>
      <c r="Q37" s="127"/>
      <c r="R37" s="127"/>
      <c r="S37" s="12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</row>
    <row r="38" spans="1:46" ht="17.25" customHeight="1" thickBot="1" x14ac:dyDescent="0.35">
      <c r="A38" s="127"/>
      <c r="B38" s="248"/>
      <c r="C38" s="249"/>
      <c r="D38" s="249"/>
      <c r="E38" s="249"/>
      <c r="F38" s="249"/>
      <c r="G38" s="250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</row>
    <row r="39" spans="1:46" ht="7.5" customHeight="1" thickBot="1" x14ac:dyDescent="0.35">
      <c r="A39" s="127"/>
      <c r="B39" s="268"/>
      <c r="C39" s="269"/>
      <c r="D39" s="269"/>
      <c r="E39" s="269"/>
      <c r="F39" s="269"/>
      <c r="G39" s="270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1:46" ht="17.25" customHeight="1" thickBot="1" x14ac:dyDescent="0.35">
      <c r="A40" s="127"/>
      <c r="B40" s="278"/>
      <c r="C40" s="72"/>
      <c r="D40" s="72"/>
      <c r="E40" s="72"/>
      <c r="F40" s="72"/>
      <c r="G40" s="26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1:46" ht="30.75" thickBot="1" x14ac:dyDescent="0.35">
      <c r="A41" s="127"/>
      <c r="B41" s="279"/>
      <c r="C41" s="32" t="s">
        <v>63</v>
      </c>
      <c r="D41" s="187" t="s">
        <v>2</v>
      </c>
      <c r="E41" s="188"/>
      <c r="F41" s="189"/>
      <c r="G41" s="26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</row>
    <row r="42" spans="1:46" ht="17.25" thickBot="1" x14ac:dyDescent="0.35">
      <c r="A42" s="127"/>
      <c r="B42" s="99"/>
      <c r="C42" s="107">
        <f>Analitika!C41</f>
        <v>1</v>
      </c>
      <c r="D42" s="108">
        <f>Analitika!D41</f>
        <v>0</v>
      </c>
      <c r="E42" s="110">
        <f>Analitika!K41</f>
        <v>0</v>
      </c>
      <c r="F42" s="65"/>
      <c r="G42" s="4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</row>
    <row r="43" spans="1:46" s="49" customFormat="1" ht="17.25" thickBot="1" x14ac:dyDescent="0.35">
      <c r="A43" s="134"/>
      <c r="B43" s="106"/>
      <c r="C43" s="107">
        <f>Analitika!C42</f>
        <v>2</v>
      </c>
      <c r="D43" s="108">
        <f>Analitika!D42</f>
        <v>0</v>
      </c>
      <c r="E43" s="110">
        <f>Analitika!K42</f>
        <v>0</v>
      </c>
      <c r="F43" s="65"/>
      <c r="G43" s="50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</row>
    <row r="44" spans="1:46" s="49" customFormat="1" ht="17.25" thickBot="1" x14ac:dyDescent="0.35">
      <c r="A44" s="134"/>
      <c r="B44" s="106"/>
      <c r="C44" s="107">
        <f>Analitika!C43</f>
        <v>3</v>
      </c>
      <c r="D44" s="108">
        <f>Analitika!D43</f>
        <v>0</v>
      </c>
      <c r="E44" s="110">
        <f>Analitika!K43</f>
        <v>0</v>
      </c>
      <c r="F44" s="65"/>
      <c r="G44" s="50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</row>
    <row r="45" spans="1:46" s="49" customFormat="1" ht="17.25" thickBot="1" x14ac:dyDescent="0.35">
      <c r="A45" s="134"/>
      <c r="B45" s="106"/>
      <c r="C45" s="107">
        <f>Analitika!C44</f>
        <v>4</v>
      </c>
      <c r="D45" s="108">
        <f>Analitika!D44</f>
        <v>0</v>
      </c>
      <c r="E45" s="110">
        <f>Analitika!K44</f>
        <v>0</v>
      </c>
      <c r="F45" s="65"/>
      <c r="G45" s="50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spans="1:46" s="49" customFormat="1" ht="17.25" thickBot="1" x14ac:dyDescent="0.35">
      <c r="A46" s="134"/>
      <c r="B46" s="106"/>
      <c r="C46" s="107">
        <f>Analitika!C45</f>
        <v>5</v>
      </c>
      <c r="D46" s="108">
        <f>Analitika!D45</f>
        <v>0</v>
      </c>
      <c r="E46" s="110">
        <f>Analitika!K45</f>
        <v>0</v>
      </c>
      <c r="F46" s="65"/>
      <c r="G46" s="50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</row>
    <row r="47" spans="1:46" s="49" customFormat="1" ht="17.25" thickBot="1" x14ac:dyDescent="0.35">
      <c r="A47" s="134"/>
      <c r="B47" s="106"/>
      <c r="C47" s="107">
        <f>Analitika!C46</f>
        <v>6</v>
      </c>
      <c r="D47" s="108">
        <f>Analitika!D46</f>
        <v>0</v>
      </c>
      <c r="E47" s="110">
        <f>Analitika!K46</f>
        <v>0</v>
      </c>
      <c r="F47" s="65"/>
      <c r="G47" s="50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</row>
    <row r="48" spans="1:46" s="49" customFormat="1" ht="17.25" thickBot="1" x14ac:dyDescent="0.35">
      <c r="A48" s="134"/>
      <c r="B48" s="106"/>
      <c r="C48" s="107">
        <f>Analitika!C47</f>
        <v>7</v>
      </c>
      <c r="D48" s="108">
        <f>Analitika!D47</f>
        <v>0</v>
      </c>
      <c r="E48" s="110">
        <f>Analitika!K47</f>
        <v>0</v>
      </c>
      <c r="F48" s="65"/>
      <c r="G48" s="50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 s="49" customFormat="1" ht="17.25" thickBot="1" x14ac:dyDescent="0.35">
      <c r="A49" s="134"/>
      <c r="B49" s="106"/>
      <c r="C49" s="107">
        <f>Analitika!C48</f>
        <v>8</v>
      </c>
      <c r="D49" s="108">
        <f>Analitika!D48</f>
        <v>0</v>
      </c>
      <c r="E49" s="110">
        <f>Analitika!K48</f>
        <v>0</v>
      </c>
      <c r="F49" s="65"/>
      <c r="G49" s="50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</row>
    <row r="50" spans="1:46" s="49" customFormat="1" ht="17.25" thickBot="1" x14ac:dyDescent="0.35">
      <c r="A50" s="134"/>
      <c r="B50" s="106"/>
      <c r="C50" s="107">
        <f>Analitika!C49</f>
        <v>9</v>
      </c>
      <c r="D50" s="108">
        <f>Analitika!D49</f>
        <v>0</v>
      </c>
      <c r="E50" s="110">
        <f>Analitika!K49</f>
        <v>0</v>
      </c>
      <c r="F50" s="65"/>
      <c r="G50" s="50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</row>
    <row r="51" spans="1:46" s="49" customFormat="1" ht="17.25" thickBot="1" x14ac:dyDescent="0.35">
      <c r="A51" s="134"/>
      <c r="B51" s="106"/>
      <c r="C51" s="107">
        <f>Analitika!C50</f>
        <v>10</v>
      </c>
      <c r="D51" s="108">
        <f>Analitika!D50</f>
        <v>0</v>
      </c>
      <c r="E51" s="110">
        <f>Analitika!K50</f>
        <v>0</v>
      </c>
      <c r="F51" s="65"/>
      <c r="G51" s="50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</row>
    <row r="52" spans="1:46" s="49" customFormat="1" ht="17.25" thickBot="1" x14ac:dyDescent="0.35">
      <c r="A52" s="134"/>
      <c r="B52" s="106"/>
      <c r="C52" s="107">
        <f>Analitika!C51</f>
        <v>11</v>
      </c>
      <c r="D52" s="108">
        <f>Analitika!D51</f>
        <v>0</v>
      </c>
      <c r="E52" s="110">
        <f>Analitika!K51</f>
        <v>0</v>
      </c>
      <c r="F52" s="65"/>
      <c r="G52" s="50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</row>
    <row r="53" spans="1:46" s="49" customFormat="1" ht="17.25" thickBot="1" x14ac:dyDescent="0.35">
      <c r="A53" s="134"/>
      <c r="B53" s="106"/>
      <c r="C53" s="107">
        <f>Analitika!C52</f>
        <v>12</v>
      </c>
      <c r="D53" s="108">
        <f>Analitika!D52</f>
        <v>0</v>
      </c>
      <c r="E53" s="110">
        <f>Analitika!K52</f>
        <v>0</v>
      </c>
      <c r="F53" s="65"/>
      <c r="G53" s="50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</row>
    <row r="54" spans="1:46" s="49" customFormat="1" ht="17.25" thickBot="1" x14ac:dyDescent="0.35">
      <c r="A54" s="134"/>
      <c r="B54" s="106"/>
      <c r="C54" s="107">
        <f>Analitika!C53</f>
        <v>13</v>
      </c>
      <c r="D54" s="108">
        <f>Analitika!D53</f>
        <v>0</v>
      </c>
      <c r="E54" s="110">
        <f>Analitika!K53</f>
        <v>0</v>
      </c>
      <c r="F54" s="65"/>
      <c r="G54" s="50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</row>
    <row r="55" spans="1:46" s="49" customFormat="1" ht="17.25" thickBot="1" x14ac:dyDescent="0.35">
      <c r="A55" s="134"/>
      <c r="B55" s="106"/>
      <c r="C55" s="107">
        <f>Analitika!C54</f>
        <v>14</v>
      </c>
      <c r="D55" s="108">
        <f>Analitika!D54</f>
        <v>0</v>
      </c>
      <c r="E55" s="110">
        <f>Analitika!K54</f>
        <v>0</v>
      </c>
      <c r="F55" s="65"/>
      <c r="G55" s="50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</row>
    <row r="56" spans="1:46" s="49" customFormat="1" ht="17.25" thickBot="1" x14ac:dyDescent="0.35">
      <c r="A56" s="134"/>
      <c r="B56" s="106"/>
      <c r="C56" s="107">
        <f>Analitika!C55</f>
        <v>15</v>
      </c>
      <c r="D56" s="108">
        <f>Analitika!D55</f>
        <v>0</v>
      </c>
      <c r="E56" s="110">
        <f>Analitika!K55</f>
        <v>0</v>
      </c>
      <c r="F56" s="65"/>
      <c r="G56" s="50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</row>
    <row r="57" spans="1:46" ht="18.95" customHeight="1" thickBot="1" x14ac:dyDescent="0.35">
      <c r="A57" s="127"/>
      <c r="B57" s="99">
        <f>IF(Analitika!L56&gt;0,1,0)</f>
        <v>0</v>
      </c>
      <c r="C57" s="276" t="s">
        <v>4</v>
      </c>
      <c r="D57" s="323"/>
      <c r="E57" s="302">
        <f>SUM(E42:E56)</f>
        <v>0</v>
      </c>
      <c r="F57" s="303"/>
      <c r="G57" s="4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</row>
    <row r="58" spans="1:46" ht="18.95" hidden="1" customHeight="1" thickBot="1" x14ac:dyDescent="0.35">
      <c r="A58" s="127"/>
      <c r="B58" s="99"/>
      <c r="C58" s="64"/>
      <c r="D58" s="63" t="s">
        <v>6</v>
      </c>
      <c r="E58" s="36">
        <f>SUMIF(F42:F56,D58,E42:E56)</f>
        <v>0</v>
      </c>
      <c r="F58" s="35" t="e">
        <f>E58/$E$143</f>
        <v>#DIV/0!</v>
      </c>
      <c r="G58" s="4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</row>
    <row r="59" spans="1:46" ht="18.95" hidden="1" customHeight="1" thickBot="1" x14ac:dyDescent="0.35">
      <c r="A59" s="127"/>
      <c r="B59" s="99"/>
      <c r="C59" s="64"/>
      <c r="D59" s="63" t="s">
        <v>5</v>
      </c>
      <c r="E59" s="37">
        <f>SUMIF(F42:F56,D59,E42:E56)</f>
        <v>0</v>
      </c>
      <c r="F59" s="35" t="e">
        <f>E59/$E$142</f>
        <v>#DIV/0!</v>
      </c>
      <c r="G59" s="4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</row>
    <row r="60" spans="1:46" ht="30" customHeight="1" thickBot="1" x14ac:dyDescent="0.35">
      <c r="A60" s="127"/>
      <c r="B60" s="99"/>
      <c r="C60" s="193" t="s">
        <v>118</v>
      </c>
      <c r="D60" s="194"/>
      <c r="E60" s="194"/>
      <c r="F60" s="195"/>
      <c r="G60" s="4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</row>
    <row r="61" spans="1:46" ht="17.25" thickBot="1" x14ac:dyDescent="0.35">
      <c r="A61" s="127"/>
      <c r="B61" s="99"/>
      <c r="C61" s="305" t="str">
        <f>IF(Analitika!L56&gt;0,"Molimo Vas ispravite iznose prema definiranim programskim ograničenjima !","Troškovi vanjskih usluga i konzultanata su u skladu s programskim ograničenjima.")</f>
        <v>Troškovi vanjskih usluga i konzultanata su u skladu s programskim ograničenjima.</v>
      </c>
      <c r="D61" s="306"/>
      <c r="E61" s="306"/>
      <c r="F61" s="307"/>
      <c r="G61" s="4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</row>
    <row r="62" spans="1:46" ht="17.25" customHeight="1" thickBot="1" x14ac:dyDescent="0.35">
      <c r="A62" s="127"/>
      <c r="B62" s="248"/>
      <c r="C62" s="249"/>
      <c r="D62" s="72"/>
      <c r="E62" s="72"/>
      <c r="F62" s="72"/>
      <c r="G62" s="6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</row>
    <row r="63" spans="1:46" ht="7.5" customHeight="1" thickBot="1" x14ac:dyDescent="0.35">
      <c r="A63" s="127"/>
      <c r="B63" s="268"/>
      <c r="C63" s="269"/>
      <c r="D63" s="269"/>
      <c r="E63" s="269"/>
      <c r="F63" s="269"/>
      <c r="G63" s="270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</row>
    <row r="64" spans="1:46" ht="17.25" customHeight="1" thickBot="1" x14ac:dyDescent="0.35">
      <c r="A64" s="127"/>
      <c r="B64" s="278"/>
      <c r="C64" s="73"/>
      <c r="D64" s="72"/>
      <c r="E64" s="72"/>
      <c r="F64" s="72"/>
      <c r="G64" s="266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</row>
    <row r="65" spans="1:46" ht="30.75" customHeight="1" thickBot="1" x14ac:dyDescent="0.35">
      <c r="A65" s="127"/>
      <c r="B65" s="279"/>
      <c r="C65" s="32" t="s">
        <v>63</v>
      </c>
      <c r="D65" s="187" t="s">
        <v>124</v>
      </c>
      <c r="E65" s="274"/>
      <c r="F65" s="275"/>
      <c r="G65" s="26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</row>
    <row r="66" spans="1:46" ht="17.25" thickBot="1" x14ac:dyDescent="0.35">
      <c r="A66" s="127"/>
      <c r="B66" s="99"/>
      <c r="C66" s="107">
        <f>Analitika!C65</f>
        <v>1</v>
      </c>
      <c r="D66" s="108">
        <f>Analitika!D65</f>
        <v>0</v>
      </c>
      <c r="E66" s="110">
        <f>Analitika!V65</f>
        <v>0</v>
      </c>
      <c r="F66" s="65"/>
      <c r="G66" s="4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</row>
    <row r="67" spans="1:46" s="49" customFormat="1" ht="17.25" thickBot="1" x14ac:dyDescent="0.35">
      <c r="A67" s="134"/>
      <c r="B67" s="106"/>
      <c r="C67" s="107">
        <f>Analitika!C66</f>
        <v>2</v>
      </c>
      <c r="D67" s="108">
        <f>Analitika!D66</f>
        <v>0</v>
      </c>
      <c r="E67" s="110">
        <f>Analitika!V66</f>
        <v>0</v>
      </c>
      <c r="F67" s="65"/>
      <c r="G67" s="50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</row>
    <row r="68" spans="1:46" s="49" customFormat="1" ht="17.25" thickBot="1" x14ac:dyDescent="0.35">
      <c r="A68" s="134"/>
      <c r="B68" s="106"/>
      <c r="C68" s="107">
        <f>Analitika!C67</f>
        <v>3</v>
      </c>
      <c r="D68" s="108">
        <f>Analitika!D67</f>
        <v>0</v>
      </c>
      <c r="E68" s="110">
        <f>Analitika!V67</f>
        <v>0</v>
      </c>
      <c r="F68" s="65"/>
      <c r="G68" s="50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</row>
    <row r="69" spans="1:46" s="49" customFormat="1" ht="17.25" thickBot="1" x14ac:dyDescent="0.35">
      <c r="A69" s="134"/>
      <c r="B69" s="106"/>
      <c r="C69" s="107">
        <f>Analitika!C68</f>
        <v>4</v>
      </c>
      <c r="D69" s="108">
        <f>Analitika!D68</f>
        <v>0</v>
      </c>
      <c r="E69" s="110">
        <f>Analitika!V68</f>
        <v>0</v>
      </c>
      <c r="F69" s="65"/>
      <c r="G69" s="50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</row>
    <row r="70" spans="1:46" s="49" customFormat="1" ht="17.25" thickBot="1" x14ac:dyDescent="0.35">
      <c r="A70" s="134"/>
      <c r="B70" s="106"/>
      <c r="C70" s="107">
        <f>Analitika!C69</f>
        <v>5</v>
      </c>
      <c r="D70" s="108">
        <f>Analitika!D69</f>
        <v>0</v>
      </c>
      <c r="E70" s="110">
        <f>Analitika!V69</f>
        <v>0</v>
      </c>
      <c r="F70" s="65"/>
      <c r="G70" s="50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</row>
    <row r="71" spans="1:46" s="49" customFormat="1" ht="17.25" thickBot="1" x14ac:dyDescent="0.35">
      <c r="A71" s="134"/>
      <c r="B71" s="106"/>
      <c r="C71" s="107">
        <f>Analitika!C70</f>
        <v>6</v>
      </c>
      <c r="D71" s="108">
        <f>Analitika!D70</f>
        <v>0</v>
      </c>
      <c r="E71" s="110">
        <f>Analitika!V70</f>
        <v>0</v>
      </c>
      <c r="F71" s="65"/>
      <c r="G71" s="50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1:46" s="49" customFormat="1" ht="17.25" thickBot="1" x14ac:dyDescent="0.35">
      <c r="A72" s="134"/>
      <c r="B72" s="106"/>
      <c r="C72" s="107">
        <f>Analitika!C71</f>
        <v>7</v>
      </c>
      <c r="D72" s="108">
        <f>Analitika!D71</f>
        <v>0</v>
      </c>
      <c r="E72" s="110">
        <f>Analitika!V71</f>
        <v>0</v>
      </c>
      <c r="F72" s="65"/>
      <c r="G72" s="50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</row>
    <row r="73" spans="1:46" s="49" customFormat="1" ht="17.25" thickBot="1" x14ac:dyDescent="0.35">
      <c r="A73" s="134"/>
      <c r="B73" s="106"/>
      <c r="C73" s="107">
        <f>Analitika!C72</f>
        <v>8</v>
      </c>
      <c r="D73" s="108">
        <f>Analitika!D72</f>
        <v>0</v>
      </c>
      <c r="E73" s="110">
        <f>Analitika!V72</f>
        <v>0</v>
      </c>
      <c r="F73" s="65"/>
      <c r="G73" s="50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</row>
    <row r="74" spans="1:46" s="49" customFormat="1" ht="17.25" thickBot="1" x14ac:dyDescent="0.35">
      <c r="A74" s="134"/>
      <c r="B74" s="106"/>
      <c r="C74" s="107">
        <f>Analitika!C73</f>
        <v>9</v>
      </c>
      <c r="D74" s="108">
        <f>Analitika!D73</f>
        <v>0</v>
      </c>
      <c r="E74" s="110">
        <f>Analitika!V73</f>
        <v>0</v>
      </c>
      <c r="F74" s="65"/>
      <c r="G74" s="50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</row>
    <row r="75" spans="1:46" s="49" customFormat="1" ht="17.25" thickBot="1" x14ac:dyDescent="0.35">
      <c r="A75" s="134"/>
      <c r="B75" s="106"/>
      <c r="C75" s="107">
        <f>Analitika!C74</f>
        <v>10</v>
      </c>
      <c r="D75" s="108">
        <f>Analitika!D74</f>
        <v>0</v>
      </c>
      <c r="E75" s="110">
        <f>Analitika!V74</f>
        <v>0</v>
      </c>
      <c r="F75" s="65"/>
      <c r="G75" s="50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</row>
    <row r="76" spans="1:46" s="49" customFormat="1" ht="17.25" thickBot="1" x14ac:dyDescent="0.35">
      <c r="A76" s="134"/>
      <c r="B76" s="106"/>
      <c r="C76" s="107">
        <f>Analitika!C75</f>
        <v>11</v>
      </c>
      <c r="D76" s="108">
        <f>Analitika!D75</f>
        <v>0</v>
      </c>
      <c r="E76" s="110">
        <f>Analitika!V75</f>
        <v>0</v>
      </c>
      <c r="F76" s="65"/>
      <c r="G76" s="50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</row>
    <row r="77" spans="1:46" s="49" customFormat="1" ht="17.25" thickBot="1" x14ac:dyDescent="0.35">
      <c r="A77" s="134"/>
      <c r="B77" s="106"/>
      <c r="C77" s="107">
        <f>Analitika!C76</f>
        <v>12</v>
      </c>
      <c r="D77" s="108">
        <f>Analitika!D76</f>
        <v>0</v>
      </c>
      <c r="E77" s="110">
        <f>Analitika!V76</f>
        <v>0</v>
      </c>
      <c r="F77" s="65"/>
      <c r="G77" s="50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</row>
    <row r="78" spans="1:46" s="49" customFormat="1" ht="17.25" thickBot="1" x14ac:dyDescent="0.35">
      <c r="A78" s="134"/>
      <c r="B78" s="106"/>
      <c r="C78" s="107">
        <f>Analitika!C77</f>
        <v>13</v>
      </c>
      <c r="D78" s="108">
        <f>Analitika!D77</f>
        <v>0</v>
      </c>
      <c r="E78" s="110">
        <f>Analitika!V77</f>
        <v>0</v>
      </c>
      <c r="F78" s="65"/>
      <c r="G78" s="50"/>
      <c r="H78" s="134"/>
      <c r="I78" s="127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</row>
    <row r="79" spans="1:46" s="49" customFormat="1" ht="17.25" thickBot="1" x14ac:dyDescent="0.35">
      <c r="A79" s="134"/>
      <c r="B79" s="106"/>
      <c r="C79" s="107">
        <f>Analitika!C78</f>
        <v>14</v>
      </c>
      <c r="D79" s="108">
        <f>Analitika!D78</f>
        <v>0</v>
      </c>
      <c r="E79" s="110">
        <f>Analitika!V78</f>
        <v>0</v>
      </c>
      <c r="F79" s="65"/>
      <c r="G79" s="50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</row>
    <row r="80" spans="1:46" s="49" customFormat="1" ht="17.25" thickBot="1" x14ac:dyDescent="0.35">
      <c r="A80" s="134"/>
      <c r="B80" s="106"/>
      <c r="C80" s="107">
        <f>Analitika!C79</f>
        <v>15</v>
      </c>
      <c r="D80" s="108">
        <f>Analitika!D79</f>
        <v>0</v>
      </c>
      <c r="E80" s="110">
        <f>Analitika!V79</f>
        <v>0</v>
      </c>
      <c r="F80" s="65"/>
      <c r="G80" s="50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</row>
    <row r="81" spans="1:46" ht="18" thickBot="1" x14ac:dyDescent="0.4">
      <c r="A81" s="127"/>
      <c r="B81" s="99">
        <f>IF(H81&gt;50%,1,0)</f>
        <v>0</v>
      </c>
      <c r="C81" s="276" t="s">
        <v>4</v>
      </c>
      <c r="D81" s="323"/>
      <c r="E81" s="302">
        <f>SUM(E66:E80)</f>
        <v>0</v>
      </c>
      <c r="F81" s="303"/>
      <c r="G81" s="48"/>
      <c r="H81" s="102">
        <f>IF(E81=0,0,E81/E142)</f>
        <v>0</v>
      </c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</row>
    <row r="82" spans="1:46" ht="17.25" hidden="1" thickBot="1" x14ac:dyDescent="0.35">
      <c r="A82" s="127"/>
      <c r="B82" s="99"/>
      <c r="C82" s="64"/>
      <c r="D82" s="63" t="s">
        <v>6</v>
      </c>
      <c r="E82" s="36">
        <f>SUMIF(F66:F80,D82,E66:E80)</f>
        <v>0</v>
      </c>
      <c r="F82" s="35" t="e">
        <f>E82/$E$143</f>
        <v>#DIV/0!</v>
      </c>
      <c r="G82" s="48"/>
      <c r="H82" s="16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</row>
    <row r="83" spans="1:46" ht="17.25" hidden="1" thickBot="1" x14ac:dyDescent="0.35">
      <c r="A83" s="127"/>
      <c r="B83" s="99"/>
      <c r="C83" s="64"/>
      <c r="D83" s="63" t="s">
        <v>5</v>
      </c>
      <c r="E83" s="37">
        <f>SUMIF(F66:F80,D83,E66:E80)</f>
        <v>0</v>
      </c>
      <c r="F83" s="35" t="e">
        <f>E83/$E$142</f>
        <v>#DIV/0!</v>
      </c>
      <c r="G83" s="48"/>
      <c r="H83" s="16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</row>
    <row r="84" spans="1:46" ht="17.25" thickBot="1" x14ac:dyDescent="0.35">
      <c r="A84" s="127"/>
      <c r="B84" s="99"/>
      <c r="C84" s="319" t="s">
        <v>136</v>
      </c>
      <c r="D84" s="320"/>
      <c r="E84" s="320"/>
      <c r="F84" s="321"/>
      <c r="G84" s="38"/>
      <c r="H84" s="16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</row>
    <row r="85" spans="1:46" ht="17.25" thickBot="1" x14ac:dyDescent="0.35">
      <c r="A85" s="127"/>
      <c r="B85" s="99"/>
      <c r="C85" s="305" t="str">
        <f>IF(H81&gt;50%,"Molimo Vas ispravite iznose prema definiranim programskim ograničenjima !","Troškovi amortizacije opreme su u skladu s programskim ograničenjima.")</f>
        <v>Troškovi amortizacije opreme su u skladu s programskim ograničenjima.</v>
      </c>
      <c r="D85" s="306"/>
      <c r="E85" s="306"/>
      <c r="F85" s="307"/>
      <c r="G85" s="4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</row>
    <row r="86" spans="1:46" ht="17.25" customHeight="1" thickBot="1" x14ac:dyDescent="0.35">
      <c r="A86" s="127"/>
      <c r="B86" s="248"/>
      <c r="C86" s="249"/>
      <c r="D86" s="249"/>
      <c r="E86" s="249"/>
      <c r="F86" s="249"/>
      <c r="G86" s="250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</row>
    <row r="87" spans="1:46" ht="7.5" customHeight="1" thickBot="1" x14ac:dyDescent="0.35">
      <c r="A87" s="127"/>
      <c r="B87" s="268"/>
      <c r="C87" s="269"/>
      <c r="D87" s="269"/>
      <c r="E87" s="269"/>
      <c r="F87" s="269"/>
      <c r="G87" s="270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</row>
    <row r="88" spans="1:46" ht="17.25" customHeight="1" thickBot="1" x14ac:dyDescent="0.35">
      <c r="A88" s="127"/>
      <c r="B88" s="278"/>
      <c r="C88" s="73"/>
      <c r="D88" s="73"/>
      <c r="E88" s="73"/>
      <c r="F88" s="73"/>
      <c r="G88" s="266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</row>
    <row r="89" spans="1:46" ht="29.25" customHeight="1" thickBot="1" x14ac:dyDescent="0.35">
      <c r="A89" s="127"/>
      <c r="B89" s="279"/>
      <c r="C89" s="32" t="s">
        <v>63</v>
      </c>
      <c r="D89" s="187" t="s">
        <v>13</v>
      </c>
      <c r="E89" s="188"/>
      <c r="F89" s="189"/>
      <c r="G89" s="26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</row>
    <row r="90" spans="1:46" ht="17.25" thickBot="1" x14ac:dyDescent="0.35">
      <c r="A90" s="127"/>
      <c r="B90" s="99"/>
      <c r="C90" s="111">
        <f>Analitika!C88</f>
        <v>1</v>
      </c>
      <c r="D90" s="108">
        <f>Analitika!D88</f>
        <v>0</v>
      </c>
      <c r="E90" s="110">
        <f>Analitika!K88</f>
        <v>0</v>
      </c>
      <c r="F90" s="65"/>
      <c r="G90" s="4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</row>
    <row r="91" spans="1:46" ht="17.25" thickBot="1" x14ac:dyDescent="0.35">
      <c r="A91" s="127"/>
      <c r="B91" s="99"/>
      <c r="C91" s="111">
        <f>Analitika!C89</f>
        <v>2</v>
      </c>
      <c r="D91" s="108">
        <f>Analitika!D89</f>
        <v>0</v>
      </c>
      <c r="E91" s="110">
        <f>Analitika!K89</f>
        <v>0</v>
      </c>
      <c r="F91" s="65"/>
      <c r="G91" s="4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</row>
    <row r="92" spans="1:46" ht="17.25" thickBot="1" x14ac:dyDescent="0.35">
      <c r="A92" s="127"/>
      <c r="B92" s="99"/>
      <c r="C92" s="111">
        <f>Analitika!C90</f>
        <v>3</v>
      </c>
      <c r="D92" s="108">
        <f>Analitika!D90</f>
        <v>0</v>
      </c>
      <c r="E92" s="110">
        <f>Analitika!K90</f>
        <v>0</v>
      </c>
      <c r="F92" s="65"/>
      <c r="G92" s="4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</row>
    <row r="93" spans="1:46" ht="17.25" thickBot="1" x14ac:dyDescent="0.35">
      <c r="A93" s="127"/>
      <c r="B93" s="99"/>
      <c r="C93" s="111">
        <f>Analitika!C91</f>
        <v>4</v>
      </c>
      <c r="D93" s="108">
        <f>Analitika!D91</f>
        <v>0</v>
      </c>
      <c r="E93" s="110">
        <f>Analitika!K91</f>
        <v>0</v>
      </c>
      <c r="F93" s="65"/>
      <c r="G93" s="4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</row>
    <row r="94" spans="1:46" ht="17.25" thickBot="1" x14ac:dyDescent="0.35">
      <c r="A94" s="127"/>
      <c r="B94" s="99"/>
      <c r="C94" s="111">
        <f>Analitika!C92</f>
        <v>5</v>
      </c>
      <c r="D94" s="108">
        <f>Analitika!D92</f>
        <v>0</v>
      </c>
      <c r="E94" s="110">
        <f>Analitika!K92</f>
        <v>0</v>
      </c>
      <c r="F94" s="65"/>
      <c r="G94" s="4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</row>
    <row r="95" spans="1:46" ht="17.25" thickBot="1" x14ac:dyDescent="0.35">
      <c r="A95" s="127"/>
      <c r="B95" s="99"/>
      <c r="C95" s="111">
        <f>Analitika!C93</f>
        <v>6</v>
      </c>
      <c r="D95" s="108">
        <f>Analitika!D93</f>
        <v>0</v>
      </c>
      <c r="E95" s="110">
        <f>Analitika!K93</f>
        <v>0</v>
      </c>
      <c r="F95" s="65"/>
      <c r="G95" s="4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</row>
    <row r="96" spans="1:46" ht="17.25" thickBot="1" x14ac:dyDescent="0.35">
      <c r="A96" s="127"/>
      <c r="B96" s="99"/>
      <c r="C96" s="111">
        <f>Analitika!C94</f>
        <v>7</v>
      </c>
      <c r="D96" s="108">
        <f>Analitika!D94</f>
        <v>0</v>
      </c>
      <c r="E96" s="110">
        <f>Analitika!K94</f>
        <v>0</v>
      </c>
      <c r="F96" s="65"/>
      <c r="G96" s="4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</row>
    <row r="97" spans="1:46" ht="17.25" thickBot="1" x14ac:dyDescent="0.35">
      <c r="A97" s="127"/>
      <c r="B97" s="99"/>
      <c r="C97" s="111">
        <f>Analitika!C95</f>
        <v>8</v>
      </c>
      <c r="D97" s="108">
        <f>Analitika!D95</f>
        <v>0</v>
      </c>
      <c r="E97" s="110">
        <f>Analitika!K95</f>
        <v>0</v>
      </c>
      <c r="F97" s="65"/>
      <c r="G97" s="4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</row>
    <row r="98" spans="1:46" ht="17.25" thickBot="1" x14ac:dyDescent="0.35">
      <c r="A98" s="127"/>
      <c r="B98" s="99"/>
      <c r="C98" s="111">
        <f>Analitika!C96</f>
        <v>9</v>
      </c>
      <c r="D98" s="108">
        <f>Analitika!D96</f>
        <v>0</v>
      </c>
      <c r="E98" s="110">
        <f>Analitika!K96</f>
        <v>0</v>
      </c>
      <c r="F98" s="65"/>
      <c r="G98" s="4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</row>
    <row r="99" spans="1:46" ht="17.25" thickBot="1" x14ac:dyDescent="0.35">
      <c r="A99" s="127"/>
      <c r="B99" s="99"/>
      <c r="C99" s="111">
        <f>Analitika!C97</f>
        <v>10</v>
      </c>
      <c r="D99" s="108">
        <f>Analitika!D97</f>
        <v>0</v>
      </c>
      <c r="E99" s="110">
        <f>Analitika!K97</f>
        <v>0</v>
      </c>
      <c r="F99" s="65"/>
      <c r="G99" s="4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</row>
    <row r="100" spans="1:46" ht="17.25" thickBot="1" x14ac:dyDescent="0.35">
      <c r="A100" s="127"/>
      <c r="B100" s="99"/>
      <c r="C100" s="111">
        <f>Analitika!C98</f>
        <v>11</v>
      </c>
      <c r="D100" s="108">
        <f>Analitika!D98</f>
        <v>0</v>
      </c>
      <c r="E100" s="110">
        <f>Analitika!K98</f>
        <v>0</v>
      </c>
      <c r="F100" s="65"/>
      <c r="G100" s="4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</row>
    <row r="101" spans="1:46" s="49" customFormat="1" ht="17.25" thickBot="1" x14ac:dyDescent="0.35">
      <c r="A101" s="134"/>
      <c r="B101" s="106"/>
      <c r="C101" s="111">
        <f>Analitika!C99</f>
        <v>12</v>
      </c>
      <c r="D101" s="108">
        <f>Analitika!D99</f>
        <v>0</v>
      </c>
      <c r="E101" s="110">
        <f>Analitika!K99</f>
        <v>0</v>
      </c>
      <c r="F101" s="65"/>
      <c r="G101" s="50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</row>
    <row r="102" spans="1:46" s="49" customFormat="1" ht="17.25" thickBot="1" x14ac:dyDescent="0.35">
      <c r="A102" s="134"/>
      <c r="B102" s="106"/>
      <c r="C102" s="111">
        <f>Analitika!C100</f>
        <v>13</v>
      </c>
      <c r="D102" s="108">
        <f>Analitika!D100</f>
        <v>0</v>
      </c>
      <c r="E102" s="110">
        <f>Analitika!K100</f>
        <v>0</v>
      </c>
      <c r="F102" s="65"/>
      <c r="G102" s="50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</row>
    <row r="103" spans="1:46" s="49" customFormat="1" ht="17.25" thickBot="1" x14ac:dyDescent="0.35">
      <c r="A103" s="134"/>
      <c r="B103" s="106"/>
      <c r="C103" s="111">
        <f>Analitika!C101</f>
        <v>14</v>
      </c>
      <c r="D103" s="108">
        <f>Analitika!D101</f>
        <v>0</v>
      </c>
      <c r="E103" s="110">
        <f>Analitika!K101</f>
        <v>0</v>
      </c>
      <c r="F103" s="65"/>
      <c r="G103" s="50"/>
      <c r="H103" s="134"/>
      <c r="I103" s="127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</row>
    <row r="104" spans="1:46" s="49" customFormat="1" ht="17.25" thickBot="1" x14ac:dyDescent="0.35">
      <c r="A104" s="134"/>
      <c r="B104" s="106"/>
      <c r="C104" s="111">
        <f>Analitika!C102</f>
        <v>15</v>
      </c>
      <c r="D104" s="108">
        <f>Analitika!D102</f>
        <v>0</v>
      </c>
      <c r="E104" s="110">
        <f>Analitika!K102</f>
        <v>0</v>
      </c>
      <c r="F104" s="65"/>
      <c r="G104" s="50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</row>
    <row r="105" spans="1:46" ht="17.25" thickBot="1" x14ac:dyDescent="0.35">
      <c r="A105" s="127"/>
      <c r="B105" s="99">
        <f>IF(Analitika!L104=0,0,1)</f>
        <v>0</v>
      </c>
      <c r="C105" s="276" t="s">
        <v>4</v>
      </c>
      <c r="D105" s="323"/>
      <c r="E105" s="302">
        <f>SUM(E90:E104)</f>
        <v>0</v>
      </c>
      <c r="F105" s="303"/>
      <c r="G105" s="4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</row>
    <row r="106" spans="1:46" ht="17.25" hidden="1" thickBot="1" x14ac:dyDescent="0.35">
      <c r="A106" s="127"/>
      <c r="B106" s="99"/>
      <c r="C106" s="61"/>
      <c r="D106" s="63" t="s">
        <v>6</v>
      </c>
      <c r="E106" s="36">
        <f>SUMIF(F90:F104,D106,E90:E104)</f>
        <v>0</v>
      </c>
      <c r="F106" s="35" t="e">
        <f>E106/$E$143</f>
        <v>#DIV/0!</v>
      </c>
      <c r="G106" s="4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</row>
    <row r="107" spans="1:46" ht="17.25" hidden="1" thickBot="1" x14ac:dyDescent="0.35">
      <c r="A107" s="127"/>
      <c r="B107" s="99"/>
      <c r="C107" s="61"/>
      <c r="D107" s="63" t="s">
        <v>5</v>
      </c>
      <c r="E107" s="37">
        <f>SUMIF(F90:F104,D107,E90:E104)</f>
        <v>0</v>
      </c>
      <c r="F107" s="35" t="e">
        <f>E107/$E$142</f>
        <v>#DIV/0!</v>
      </c>
      <c r="G107" s="4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</row>
    <row r="108" spans="1:46" ht="17.25" thickBot="1" x14ac:dyDescent="0.35">
      <c r="A108" s="127"/>
      <c r="B108" s="99"/>
      <c r="C108" s="327" t="s">
        <v>119</v>
      </c>
      <c r="D108" s="328"/>
      <c r="E108" s="328"/>
      <c r="F108" s="329"/>
      <c r="G108" s="4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</row>
    <row r="109" spans="1:46" ht="17.25" thickBot="1" x14ac:dyDescent="0.35">
      <c r="A109" s="127"/>
      <c r="B109" s="99"/>
      <c r="C109" s="305" t="str">
        <f>IF(Analitika!L104&gt;0,"Molimo Vas ispravite iznose prema definiranim programskim ograničenjima !","Troškovi materijala i sitnog inventara su u skladu s programskim ograničenjima.")</f>
        <v>Troškovi materijala i sitnog inventara su u skladu s programskim ograničenjima.</v>
      </c>
      <c r="D109" s="306"/>
      <c r="E109" s="306"/>
      <c r="F109" s="307"/>
      <c r="G109" s="4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</row>
    <row r="110" spans="1:46" ht="17.25" customHeight="1" thickBot="1" x14ac:dyDescent="0.35">
      <c r="A110" s="127"/>
      <c r="B110" s="248"/>
      <c r="C110" s="249"/>
      <c r="D110" s="72"/>
      <c r="E110" s="72"/>
      <c r="F110" s="72"/>
      <c r="G110" s="6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</row>
    <row r="111" spans="1:46" ht="7.5" customHeight="1" thickBot="1" x14ac:dyDescent="0.35">
      <c r="A111" s="127"/>
      <c r="B111" s="268"/>
      <c r="C111" s="269"/>
      <c r="D111" s="269"/>
      <c r="E111" s="269"/>
      <c r="F111" s="269"/>
      <c r="G111" s="270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</row>
    <row r="112" spans="1:46" ht="17.25" customHeight="1" thickBot="1" x14ac:dyDescent="0.35">
      <c r="A112" s="127"/>
      <c r="B112" s="161"/>
      <c r="C112" s="66"/>
      <c r="D112" s="66"/>
      <c r="E112" s="66"/>
      <c r="F112" s="66"/>
      <c r="G112" s="266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</row>
    <row r="113" spans="1:46" ht="29.25" customHeight="1" thickBot="1" x14ac:dyDescent="0.35">
      <c r="A113" s="127"/>
      <c r="B113" s="99"/>
      <c r="C113" s="32" t="s">
        <v>63</v>
      </c>
      <c r="D113" s="187" t="s">
        <v>3</v>
      </c>
      <c r="E113" s="188"/>
      <c r="F113" s="189"/>
      <c r="G113" s="26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</row>
    <row r="114" spans="1:46" ht="17.25" thickBot="1" x14ac:dyDescent="0.35">
      <c r="A114" s="127"/>
      <c r="B114" s="99"/>
      <c r="C114" s="107">
        <f>Analitika!C111</f>
        <v>1</v>
      </c>
      <c r="D114" s="112">
        <f>Analitika!D111</f>
        <v>0</v>
      </c>
      <c r="E114" s="109">
        <f>Analitika!K111</f>
        <v>0</v>
      </c>
      <c r="F114" s="91"/>
      <c r="G114" s="4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</row>
    <row r="115" spans="1:46" ht="17.25" thickBot="1" x14ac:dyDescent="0.35">
      <c r="A115" s="127"/>
      <c r="B115" s="99"/>
      <c r="C115" s="107">
        <f>Analitika!C112</f>
        <v>2</v>
      </c>
      <c r="D115" s="112">
        <f>Analitika!D112</f>
        <v>0</v>
      </c>
      <c r="E115" s="109">
        <f>Analitika!K112</f>
        <v>0</v>
      </c>
      <c r="F115" s="91"/>
      <c r="G115" s="4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</row>
    <row r="116" spans="1:46" ht="17.25" thickBot="1" x14ac:dyDescent="0.35">
      <c r="A116" s="127"/>
      <c r="B116" s="99"/>
      <c r="C116" s="107">
        <f>Analitika!C113</f>
        <v>3</v>
      </c>
      <c r="D116" s="112">
        <f>Analitika!D113</f>
        <v>0</v>
      </c>
      <c r="E116" s="109">
        <f>Analitika!K113</f>
        <v>0</v>
      </c>
      <c r="F116" s="91"/>
      <c r="G116" s="4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</row>
    <row r="117" spans="1:46" ht="17.25" thickBot="1" x14ac:dyDescent="0.35">
      <c r="A117" s="127"/>
      <c r="B117" s="99"/>
      <c r="C117" s="107">
        <f>Analitika!C114</f>
        <v>4</v>
      </c>
      <c r="D117" s="112">
        <f>Analitika!D114</f>
        <v>0</v>
      </c>
      <c r="E117" s="109">
        <f>Analitika!K114</f>
        <v>0</v>
      </c>
      <c r="F117" s="91"/>
      <c r="G117" s="4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</row>
    <row r="118" spans="1:46" ht="17.25" thickBot="1" x14ac:dyDescent="0.35">
      <c r="A118" s="127"/>
      <c r="B118" s="99"/>
      <c r="C118" s="107">
        <f>Analitika!C115</f>
        <v>5</v>
      </c>
      <c r="D118" s="112">
        <f>Analitika!D115</f>
        <v>0</v>
      </c>
      <c r="E118" s="109">
        <f>Analitika!K115</f>
        <v>0</v>
      </c>
      <c r="F118" s="91"/>
      <c r="G118" s="4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</row>
    <row r="119" spans="1:46" ht="17.25" thickBot="1" x14ac:dyDescent="0.35">
      <c r="A119" s="127"/>
      <c r="B119" s="99"/>
      <c r="C119" s="107">
        <f>Analitika!C116</f>
        <v>6</v>
      </c>
      <c r="D119" s="112">
        <f>Analitika!D116</f>
        <v>0</v>
      </c>
      <c r="E119" s="109">
        <f>Analitika!K116</f>
        <v>0</v>
      </c>
      <c r="F119" s="91"/>
      <c r="G119" s="4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</row>
    <row r="120" spans="1:46" ht="17.25" thickBot="1" x14ac:dyDescent="0.35">
      <c r="A120" s="127"/>
      <c r="B120" s="99"/>
      <c r="C120" s="107">
        <f>Analitika!C117</f>
        <v>7</v>
      </c>
      <c r="D120" s="112">
        <f>Analitika!D117</f>
        <v>0</v>
      </c>
      <c r="E120" s="109">
        <f>Analitika!K117</f>
        <v>0</v>
      </c>
      <c r="F120" s="91"/>
      <c r="G120" s="4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</row>
    <row r="121" spans="1:46" ht="17.25" thickBot="1" x14ac:dyDescent="0.35">
      <c r="A121" s="127"/>
      <c r="B121" s="99"/>
      <c r="C121" s="107">
        <f>Analitika!C118</f>
        <v>8</v>
      </c>
      <c r="D121" s="112">
        <f>Analitika!D118</f>
        <v>0</v>
      </c>
      <c r="E121" s="109">
        <f>Analitika!K118</f>
        <v>0</v>
      </c>
      <c r="F121" s="91"/>
      <c r="G121" s="4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</row>
    <row r="122" spans="1:46" ht="17.25" thickBot="1" x14ac:dyDescent="0.35">
      <c r="A122" s="127"/>
      <c r="B122" s="99"/>
      <c r="C122" s="107">
        <f>Analitika!C119</f>
        <v>9</v>
      </c>
      <c r="D122" s="112">
        <f>Analitika!D119</f>
        <v>0</v>
      </c>
      <c r="E122" s="109">
        <f>Analitika!K119</f>
        <v>0</v>
      </c>
      <c r="F122" s="91"/>
      <c r="G122" s="4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</row>
    <row r="123" spans="1:46" ht="17.25" thickBot="1" x14ac:dyDescent="0.35">
      <c r="A123" s="127"/>
      <c r="B123" s="99"/>
      <c r="C123" s="107">
        <f>Analitika!C120</f>
        <v>10</v>
      </c>
      <c r="D123" s="112">
        <f>Analitika!D120</f>
        <v>0</v>
      </c>
      <c r="E123" s="109">
        <f>Analitika!K120</f>
        <v>0</v>
      </c>
      <c r="F123" s="91"/>
      <c r="G123" s="4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</row>
    <row r="124" spans="1:46" ht="17.25" thickBot="1" x14ac:dyDescent="0.35">
      <c r="A124" s="127"/>
      <c r="B124" s="99"/>
      <c r="C124" s="107">
        <f>Analitika!C121</f>
        <v>11</v>
      </c>
      <c r="D124" s="112">
        <f>Analitika!D121</f>
        <v>0</v>
      </c>
      <c r="E124" s="109">
        <f>Analitika!K121</f>
        <v>0</v>
      </c>
      <c r="F124" s="91"/>
      <c r="G124" s="4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</row>
    <row r="125" spans="1:46" ht="17.25" thickBot="1" x14ac:dyDescent="0.35">
      <c r="A125" s="127"/>
      <c r="B125" s="99"/>
      <c r="C125" s="107">
        <f>Analitika!C122</f>
        <v>12</v>
      </c>
      <c r="D125" s="112">
        <f>Analitika!D122</f>
        <v>0</v>
      </c>
      <c r="E125" s="109">
        <f>Analitika!K122</f>
        <v>0</v>
      </c>
      <c r="F125" s="91"/>
      <c r="G125" s="4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</row>
    <row r="126" spans="1:46" s="49" customFormat="1" ht="17.25" thickBot="1" x14ac:dyDescent="0.35">
      <c r="A126" s="134"/>
      <c r="B126" s="106"/>
      <c r="C126" s="107">
        <f>Analitika!C123</f>
        <v>13</v>
      </c>
      <c r="D126" s="112">
        <f>Analitika!D123</f>
        <v>0</v>
      </c>
      <c r="E126" s="109">
        <f>Analitika!K123</f>
        <v>0</v>
      </c>
      <c r="F126" s="91"/>
      <c r="G126" s="50"/>
      <c r="H126" s="113"/>
      <c r="I126" s="7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</row>
    <row r="127" spans="1:46" s="49" customFormat="1" ht="17.25" thickBot="1" x14ac:dyDescent="0.35">
      <c r="A127" s="134"/>
      <c r="B127" s="133"/>
      <c r="C127" s="107">
        <f>Analitika!C124</f>
        <v>14</v>
      </c>
      <c r="D127" s="112">
        <f>Analitika!D124</f>
        <v>0</v>
      </c>
      <c r="E127" s="109">
        <f>Analitika!K124</f>
        <v>0</v>
      </c>
      <c r="F127" s="91"/>
      <c r="G127" s="50"/>
      <c r="H127" s="113"/>
      <c r="I127" s="113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</row>
    <row r="128" spans="1:46" ht="18" thickBot="1" x14ac:dyDescent="0.4">
      <c r="A128" s="127"/>
      <c r="B128" s="132"/>
      <c r="C128" s="107">
        <f>Analitika!C125</f>
        <v>15</v>
      </c>
      <c r="D128" s="60" t="str">
        <f>Analitika!D125</f>
        <v>Administrativni i nepredvidivi troškovi</v>
      </c>
      <c r="E128" s="110">
        <f>Analitika!H125</f>
        <v>0</v>
      </c>
      <c r="F128" s="65"/>
      <c r="G128" s="48"/>
      <c r="H128" s="102">
        <f>IF(Analitika!H125=0,0,E128/E142)</f>
        <v>0</v>
      </c>
      <c r="I128" s="74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</row>
    <row r="129" spans="1:46" ht="17.25" thickBot="1" x14ac:dyDescent="0.35">
      <c r="A129" s="127"/>
      <c r="B129" s="99">
        <f>IF(OR(E129&gt;50000,H128&gt;5%),1,0)</f>
        <v>0</v>
      </c>
      <c r="C129" s="276" t="s">
        <v>4</v>
      </c>
      <c r="D129" s="277"/>
      <c r="E129" s="302">
        <f>SUM(E114:E128)</f>
        <v>0</v>
      </c>
      <c r="F129" s="303"/>
      <c r="G129" s="48"/>
      <c r="H129" s="74"/>
      <c r="I129" s="74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</row>
    <row r="130" spans="1:46" ht="17.25" hidden="1" thickBot="1" x14ac:dyDescent="0.35">
      <c r="A130" s="127"/>
      <c r="B130" s="99"/>
      <c r="C130" s="61"/>
      <c r="D130" s="63" t="s">
        <v>6</v>
      </c>
      <c r="E130" s="36">
        <f>SUMIF(F114:F128,D130,E114:E128)</f>
        <v>0</v>
      </c>
      <c r="F130" s="35" t="e">
        <f>E130/$E$143</f>
        <v>#DIV/0!</v>
      </c>
      <c r="G130" s="48"/>
      <c r="H130" s="74"/>
      <c r="I130" s="74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</row>
    <row r="131" spans="1:46" ht="17.25" hidden="1" thickBot="1" x14ac:dyDescent="0.35">
      <c r="A131" s="127"/>
      <c r="B131" s="99"/>
      <c r="C131" s="61"/>
      <c r="D131" s="63" t="s">
        <v>5</v>
      </c>
      <c r="E131" s="37">
        <f>SUMIF(F114:F128,D131,E114:E128)</f>
        <v>0</v>
      </c>
      <c r="F131" s="35" t="e">
        <f>E131/$E$142</f>
        <v>#DIV/0!</v>
      </c>
      <c r="G131" s="48"/>
      <c r="H131" s="74"/>
      <c r="I131" s="74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</row>
    <row r="132" spans="1:46" ht="17.25" thickBot="1" x14ac:dyDescent="0.35">
      <c r="A132" s="127"/>
      <c r="B132" s="99"/>
      <c r="C132" s="305" t="str">
        <f>IF(E129&gt;50000,"Molimo Vas ispravite iznose prema definiranim programskim ograničenjima !", IF( H128&gt;0.050001, "Molimo Vas ispravite iznose prema definiranim programskim ograničenjima !", "Ostali troškovi su u skladu sa programskim kriterijima."))</f>
        <v>Ostali troškovi su u skladu sa programskim kriterijima.</v>
      </c>
      <c r="D132" s="306"/>
      <c r="E132" s="306"/>
      <c r="F132" s="307"/>
      <c r="G132" s="48"/>
      <c r="H132" s="74"/>
      <c r="I132" s="74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</row>
    <row r="133" spans="1:46" ht="17.25" thickBot="1" x14ac:dyDescent="0.35">
      <c r="A133" s="127"/>
      <c r="B133" s="99"/>
      <c r="C133" s="271" t="s">
        <v>106</v>
      </c>
      <c r="D133" s="272"/>
      <c r="E133" s="272"/>
      <c r="F133" s="273"/>
      <c r="G133" s="4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</row>
    <row r="134" spans="1:46" x14ac:dyDescent="0.3">
      <c r="A134" s="127"/>
      <c r="B134" s="99"/>
      <c r="C134" s="260" t="s">
        <v>82</v>
      </c>
      <c r="D134" s="261"/>
      <c r="E134" s="261"/>
      <c r="F134" s="262"/>
      <c r="G134" s="39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</row>
    <row r="135" spans="1:46" ht="19.5" customHeight="1" thickBot="1" x14ac:dyDescent="0.35">
      <c r="A135" s="127"/>
      <c r="B135" s="99"/>
      <c r="C135" s="263" t="s">
        <v>83</v>
      </c>
      <c r="D135" s="264"/>
      <c r="E135" s="264"/>
      <c r="F135" s="265"/>
      <c r="G135" s="39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</row>
    <row r="136" spans="1:46" ht="17.25" customHeight="1" thickBot="1" x14ac:dyDescent="0.35">
      <c r="A136" s="127"/>
      <c r="B136" s="248"/>
      <c r="C136" s="249"/>
      <c r="D136" s="249"/>
      <c r="E136" s="249"/>
      <c r="F136" s="249"/>
      <c r="G136" s="250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</row>
    <row r="137" spans="1:46" ht="96" customHeight="1" thickBot="1" x14ac:dyDescent="0.35">
      <c r="A137" s="127"/>
      <c r="B137" s="304" t="s">
        <v>96</v>
      </c>
      <c r="C137" s="291"/>
      <c r="D137" s="291"/>
      <c r="E137" s="291"/>
      <c r="F137" s="291"/>
      <c r="G137" s="292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</row>
    <row r="138" spans="1:46" ht="18.95" customHeight="1" thickBot="1" x14ac:dyDescent="0.35">
      <c r="A138" s="127"/>
      <c r="B138" s="290" t="s">
        <v>107</v>
      </c>
      <c r="C138" s="291"/>
      <c r="D138" s="291"/>
      <c r="E138" s="291"/>
      <c r="F138" s="291"/>
      <c r="G138" s="292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</row>
    <row r="139" spans="1:46" ht="48" customHeight="1" thickBot="1" x14ac:dyDescent="0.35">
      <c r="A139" s="127"/>
      <c r="B139" s="330" t="s">
        <v>64</v>
      </c>
      <c r="C139" s="331"/>
      <c r="D139" s="331"/>
      <c r="E139" s="331"/>
      <c r="F139" s="331"/>
      <c r="G139" s="332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</row>
    <row r="140" spans="1:46" ht="17.25" thickBot="1" x14ac:dyDescent="0.35">
      <c r="A140" s="127"/>
      <c r="B140" s="120"/>
      <c r="C140" s="68"/>
      <c r="D140" s="68"/>
      <c r="E140" s="68"/>
      <c r="F140" s="68"/>
      <c r="G140" s="69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</row>
    <row r="141" spans="1:46" ht="17.25" thickBot="1" x14ac:dyDescent="0.35">
      <c r="A141" s="127"/>
      <c r="B141" s="120"/>
      <c r="C141" s="40" t="s">
        <v>7</v>
      </c>
      <c r="D141" s="41" t="s">
        <v>8</v>
      </c>
      <c r="E141" s="42" t="s">
        <v>12</v>
      </c>
      <c r="F141" s="42" t="s">
        <v>9</v>
      </c>
      <c r="G141" s="6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</row>
    <row r="142" spans="1:46" ht="17.25" thickBot="1" x14ac:dyDescent="0.35">
      <c r="A142" s="127"/>
      <c r="B142" s="120"/>
      <c r="C142" s="43">
        <v>1</v>
      </c>
      <c r="D142" s="59" t="s">
        <v>5</v>
      </c>
      <c r="E142" s="44">
        <f>E35+E59+E83+E107+E131</f>
        <v>0</v>
      </c>
      <c r="F142" s="98" t="e">
        <f>E142/E144*100</f>
        <v>#DIV/0!</v>
      </c>
      <c r="G142" s="69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</row>
    <row r="143" spans="1:46" ht="17.25" thickBot="1" x14ac:dyDescent="0.35">
      <c r="A143" s="127"/>
      <c r="B143" s="120"/>
      <c r="C143" s="45">
        <v>2</v>
      </c>
      <c r="D143" s="58" t="s">
        <v>6</v>
      </c>
      <c r="E143" s="44">
        <f>E34+E58+E82+E106+E130</f>
        <v>0</v>
      </c>
      <c r="F143" s="98" t="e">
        <f>E143/E144*100</f>
        <v>#DIV/0!</v>
      </c>
      <c r="G143" s="69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</row>
    <row r="144" spans="1:46" ht="17.25" thickBot="1" x14ac:dyDescent="0.35">
      <c r="A144" s="127"/>
      <c r="B144" s="120"/>
      <c r="C144" s="333" t="s">
        <v>120</v>
      </c>
      <c r="D144" s="334"/>
      <c r="E144" s="34">
        <f>SUM(E142:E143)</f>
        <v>0</v>
      </c>
      <c r="F144" s="103" t="e">
        <f>SUM(F142:F143)</f>
        <v>#DIV/0!</v>
      </c>
      <c r="G144" s="69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</row>
    <row r="145" spans="1:46" ht="7.5" customHeight="1" thickBot="1" x14ac:dyDescent="0.35">
      <c r="A145" s="127"/>
      <c r="B145" s="120"/>
      <c r="C145" s="335"/>
      <c r="D145" s="336"/>
      <c r="E145" s="336"/>
      <c r="F145" s="337"/>
      <c r="G145" s="69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</row>
    <row r="146" spans="1:46" ht="15.75" customHeight="1" thickBot="1" x14ac:dyDescent="0.35">
      <c r="A146" s="127"/>
      <c r="B146" s="120"/>
      <c r="C146" s="330" t="s">
        <v>65</v>
      </c>
      <c r="D146" s="331"/>
      <c r="E146" s="331"/>
      <c r="F146" s="332"/>
      <c r="G146" s="69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</row>
    <row r="147" spans="1:46" ht="7.5" customHeight="1" thickBot="1" x14ac:dyDescent="0.35">
      <c r="A147" s="127"/>
      <c r="B147" s="120"/>
      <c r="C147" s="68"/>
      <c r="D147" s="68"/>
      <c r="E147" s="68"/>
      <c r="F147" s="68"/>
      <c r="G147" s="69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</row>
    <row r="148" spans="1:46" ht="27" customHeight="1" thickBot="1" x14ac:dyDescent="0.35">
      <c r="A148" s="127"/>
      <c r="B148" s="120"/>
      <c r="C148" s="324" t="e">
        <f>IF(F142&gt;70,"Proračun nije u skladu sa programskim kriterijima. Molimo Vas da provjerite troškove.",IF(B33+B57+B81+B105+B129&gt;0,"Proračun nije u skladu sa programskim kriterijima. Molimo Vas da provjerite troškove",IF(E33+E57+E81+E105+E129&lt;&gt;E142+E143,"Proračun nije u skladu sa programskim kriterijima. Molimo Vas da provjerite troškove.","Proračun je u skladu sa programskim kriterijima")))</f>
        <v>#DIV/0!</v>
      </c>
      <c r="D148" s="325"/>
      <c r="E148" s="325"/>
      <c r="F148" s="326"/>
      <c r="G148" s="69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</row>
    <row r="149" spans="1:46" x14ac:dyDescent="0.3">
      <c r="A149" s="127"/>
      <c r="B149" s="120"/>
      <c r="C149" s="68"/>
      <c r="D149" s="68"/>
      <c r="E149" s="68"/>
      <c r="F149" s="68"/>
      <c r="G149" s="69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</row>
    <row r="150" spans="1:46" x14ac:dyDescent="0.3">
      <c r="A150" s="127"/>
      <c r="B150" s="120"/>
      <c r="C150" s="68"/>
      <c r="D150" s="68"/>
      <c r="E150" s="68"/>
      <c r="F150" s="68"/>
      <c r="G150" s="69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</row>
    <row r="151" spans="1:46" x14ac:dyDescent="0.3">
      <c r="A151" s="127"/>
      <c r="B151" s="120"/>
      <c r="C151" s="68"/>
      <c r="D151" s="68"/>
      <c r="E151" s="68"/>
      <c r="F151" s="68"/>
      <c r="G151" s="69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</row>
    <row r="152" spans="1:46" x14ac:dyDescent="0.3">
      <c r="A152" s="127"/>
      <c r="B152" s="120"/>
      <c r="C152" s="68"/>
      <c r="D152" s="68"/>
      <c r="E152" s="68"/>
      <c r="F152" s="68"/>
      <c r="G152" s="69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</row>
    <row r="153" spans="1:46" x14ac:dyDescent="0.3">
      <c r="A153" s="127"/>
      <c r="B153" s="120"/>
      <c r="C153" s="68"/>
      <c r="D153" s="68"/>
      <c r="E153" s="68"/>
      <c r="F153" s="68"/>
      <c r="G153" s="69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</row>
    <row r="154" spans="1:46" x14ac:dyDescent="0.3">
      <c r="A154" s="127"/>
      <c r="B154" s="120"/>
      <c r="C154" s="68"/>
      <c r="D154" s="68"/>
      <c r="E154" s="68"/>
      <c r="F154" s="68"/>
      <c r="G154" s="6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</row>
    <row r="155" spans="1:46" x14ac:dyDescent="0.3">
      <c r="A155" s="127"/>
      <c r="B155" s="120"/>
      <c r="C155" s="68"/>
      <c r="D155" s="68"/>
      <c r="E155" s="68"/>
      <c r="F155" s="68"/>
      <c r="G155" s="69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</row>
    <row r="156" spans="1:46" x14ac:dyDescent="0.3">
      <c r="A156" s="127"/>
      <c r="B156" s="120"/>
      <c r="C156" s="74"/>
      <c r="D156" s="74"/>
      <c r="E156" s="74"/>
      <c r="F156" s="74"/>
      <c r="G156" s="74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74"/>
      <c r="U156" s="74"/>
      <c r="V156" s="74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</row>
    <row r="157" spans="1:46" x14ac:dyDescent="0.3">
      <c r="A157" s="127"/>
      <c r="B157" s="120"/>
      <c r="C157" s="74"/>
      <c r="D157" s="74"/>
      <c r="E157" s="74"/>
      <c r="F157" s="74"/>
      <c r="G157" s="74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74"/>
      <c r="U157" s="74"/>
      <c r="V157" s="74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</row>
    <row r="158" spans="1:46" x14ac:dyDescent="0.3">
      <c r="A158" s="127"/>
      <c r="B158" s="120"/>
      <c r="C158" s="74"/>
      <c r="D158" s="74"/>
      <c r="E158" s="74"/>
      <c r="F158" s="74"/>
      <c r="G158" s="74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74"/>
      <c r="U158" s="74"/>
      <c r="V158" s="74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</row>
    <row r="159" spans="1:46" x14ac:dyDescent="0.3">
      <c r="A159" s="127"/>
      <c r="B159" s="120"/>
      <c r="C159" s="74"/>
      <c r="D159" s="74"/>
      <c r="E159" s="74"/>
      <c r="F159" s="74"/>
      <c r="G159" s="74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74"/>
      <c r="U159" s="74"/>
      <c r="V159" s="74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</row>
    <row r="160" spans="1:46" x14ac:dyDescent="0.3">
      <c r="A160" s="127"/>
      <c r="B160" s="120"/>
      <c r="C160" s="74"/>
      <c r="D160" s="74"/>
      <c r="E160" s="74"/>
      <c r="F160" s="74"/>
      <c r="G160" s="74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74"/>
      <c r="U160" s="74"/>
      <c r="V160" s="74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</row>
    <row r="161" spans="1:46" x14ac:dyDescent="0.3">
      <c r="A161" s="127"/>
      <c r="B161" s="120"/>
      <c r="C161" s="74"/>
      <c r="D161" s="74"/>
      <c r="E161" s="74"/>
      <c r="F161" s="74"/>
      <c r="G161" s="74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74"/>
      <c r="U161" s="74"/>
      <c r="V161" s="74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</row>
    <row r="162" spans="1:46" x14ac:dyDescent="0.3">
      <c r="A162" s="127"/>
      <c r="B162" s="120"/>
      <c r="C162" s="74"/>
      <c r="D162" s="74"/>
      <c r="E162" s="74"/>
      <c r="F162" s="74"/>
      <c r="G162" s="74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74"/>
      <c r="U162" s="74"/>
      <c r="V162" s="74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</row>
    <row r="163" spans="1:46" x14ac:dyDescent="0.3">
      <c r="A163" s="127"/>
      <c r="B163" s="120"/>
      <c r="C163" s="74"/>
      <c r="D163" s="74"/>
      <c r="E163" s="74"/>
      <c r="F163" s="74"/>
      <c r="G163" s="74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74"/>
      <c r="U163" s="74"/>
      <c r="V163" s="74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</row>
    <row r="164" spans="1:46" x14ac:dyDescent="0.3">
      <c r="A164" s="127"/>
      <c r="B164" s="120"/>
      <c r="C164" s="74"/>
      <c r="D164" s="74"/>
      <c r="E164" s="74"/>
      <c r="F164" s="74"/>
      <c r="G164" s="74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74"/>
      <c r="U164" s="74"/>
      <c r="V164" s="74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</row>
    <row r="165" spans="1:46" x14ac:dyDescent="0.3">
      <c r="A165" s="127"/>
      <c r="B165" s="120"/>
      <c r="C165" s="74"/>
      <c r="D165" s="74"/>
      <c r="E165" s="74"/>
      <c r="F165" s="74"/>
      <c r="G165" s="74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74"/>
      <c r="U165" s="74"/>
      <c r="V165" s="74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</row>
    <row r="166" spans="1:46" x14ac:dyDescent="0.3">
      <c r="A166" s="127"/>
      <c r="B166" s="120"/>
      <c r="C166" s="74"/>
      <c r="D166" s="74"/>
      <c r="E166" s="74"/>
      <c r="F166" s="74"/>
      <c r="G166" s="74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74"/>
      <c r="U166" s="74"/>
      <c r="V166" s="74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</row>
    <row r="167" spans="1:46" x14ac:dyDescent="0.3">
      <c r="A167" s="127"/>
      <c r="B167" s="120"/>
      <c r="C167" s="74"/>
      <c r="D167" s="74"/>
      <c r="E167" s="74"/>
      <c r="F167" s="74"/>
      <c r="G167" s="74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74"/>
      <c r="U167" s="74"/>
      <c r="V167" s="74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</row>
    <row r="168" spans="1:46" x14ac:dyDescent="0.3">
      <c r="A168" s="127"/>
      <c r="B168" s="120"/>
      <c r="C168" s="74"/>
      <c r="D168" s="74"/>
      <c r="E168" s="74"/>
      <c r="F168" s="74"/>
      <c r="G168" s="74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74"/>
      <c r="U168" s="74"/>
      <c r="V168" s="74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</row>
    <row r="169" spans="1:46" x14ac:dyDescent="0.3">
      <c r="A169" s="127"/>
      <c r="B169" s="120"/>
      <c r="C169" s="74"/>
      <c r="D169" s="74"/>
      <c r="E169" s="74"/>
      <c r="F169" s="74"/>
      <c r="G169" s="74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74"/>
      <c r="U169" s="74"/>
      <c r="V169" s="74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</row>
    <row r="170" spans="1:46" x14ac:dyDescent="0.3">
      <c r="A170" s="127"/>
      <c r="B170" s="120"/>
      <c r="C170" s="74"/>
      <c r="D170" s="74"/>
      <c r="E170" s="74"/>
      <c r="F170" s="74"/>
      <c r="G170" s="74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74"/>
      <c r="U170" s="74"/>
      <c r="V170" s="74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</row>
    <row r="171" spans="1:46" x14ac:dyDescent="0.3">
      <c r="A171" s="127"/>
      <c r="B171" s="120"/>
      <c r="C171" s="74"/>
      <c r="D171" s="74"/>
      <c r="E171" s="74"/>
      <c r="F171" s="74"/>
      <c r="G171" s="74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74"/>
      <c r="U171" s="74"/>
      <c r="V171" s="74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</row>
    <row r="172" spans="1:46" x14ac:dyDescent="0.3">
      <c r="A172" s="127"/>
      <c r="B172" s="120"/>
      <c r="C172" s="74"/>
      <c r="D172" s="74"/>
      <c r="E172" s="74"/>
      <c r="F172" s="74"/>
      <c r="G172" s="74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74"/>
      <c r="U172" s="74"/>
      <c r="V172" s="74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</row>
    <row r="173" spans="1:46" x14ac:dyDescent="0.3">
      <c r="A173" s="127"/>
      <c r="B173" s="120"/>
      <c r="C173" s="74"/>
      <c r="D173" s="74"/>
      <c r="E173" s="74"/>
      <c r="F173" s="74"/>
      <c r="G173" s="74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74"/>
      <c r="U173" s="74"/>
      <c r="V173" s="74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</row>
    <row r="174" spans="1:46" x14ac:dyDescent="0.3">
      <c r="A174" s="127"/>
      <c r="B174" s="120"/>
      <c r="C174" s="74"/>
      <c r="D174" s="74"/>
      <c r="E174" s="74"/>
      <c r="F174" s="74"/>
      <c r="G174" s="74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74"/>
      <c r="U174" s="74"/>
      <c r="V174" s="74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</row>
    <row r="175" spans="1:46" x14ac:dyDescent="0.3">
      <c r="A175" s="127"/>
      <c r="B175" s="120"/>
      <c r="C175" s="74"/>
      <c r="D175" s="74"/>
      <c r="E175" s="74"/>
      <c r="F175" s="74"/>
      <c r="G175" s="74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74"/>
      <c r="U175" s="74"/>
      <c r="V175" s="74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</row>
    <row r="176" spans="1:46" x14ac:dyDescent="0.3">
      <c r="A176" s="127"/>
      <c r="B176" s="120"/>
      <c r="C176" s="74"/>
      <c r="D176" s="74"/>
      <c r="E176" s="74"/>
      <c r="F176" s="74"/>
      <c r="G176" s="74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74"/>
      <c r="U176" s="74"/>
      <c r="V176" s="74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</row>
    <row r="177" spans="1:46" x14ac:dyDescent="0.3">
      <c r="A177" s="127"/>
      <c r="B177" s="120"/>
      <c r="C177" s="74"/>
      <c r="D177" s="74"/>
      <c r="E177" s="74"/>
      <c r="F177" s="74"/>
      <c r="G177" s="74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74"/>
      <c r="U177" s="74"/>
      <c r="V177" s="74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</row>
    <row r="178" spans="1:46" x14ac:dyDescent="0.3">
      <c r="A178" s="127"/>
      <c r="B178" s="120"/>
      <c r="C178" s="74"/>
      <c r="D178" s="74"/>
      <c r="E178" s="74"/>
      <c r="F178" s="74"/>
      <c r="G178" s="74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74"/>
      <c r="U178" s="74"/>
      <c r="V178" s="74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</row>
    <row r="179" spans="1:46" x14ac:dyDescent="0.3">
      <c r="A179" s="127"/>
      <c r="B179" s="120"/>
      <c r="C179" s="74"/>
      <c r="D179" s="74"/>
      <c r="E179" s="74"/>
      <c r="F179" s="74"/>
      <c r="G179" s="74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74"/>
      <c r="U179" s="74"/>
      <c r="V179" s="74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</row>
    <row r="180" spans="1:46" x14ac:dyDescent="0.3">
      <c r="A180" s="127"/>
      <c r="B180" s="120"/>
      <c r="C180" s="74"/>
      <c r="D180" s="74"/>
      <c r="E180" s="74"/>
      <c r="F180" s="74"/>
      <c r="G180" s="74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74"/>
      <c r="U180" s="74"/>
      <c r="V180" s="74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</row>
    <row r="181" spans="1:46" x14ac:dyDescent="0.3">
      <c r="A181" s="127"/>
      <c r="B181" s="120"/>
      <c r="C181" s="74"/>
      <c r="D181" s="74"/>
      <c r="E181" s="74"/>
      <c r="F181" s="74"/>
      <c r="G181" s="74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74"/>
      <c r="U181" s="74"/>
      <c r="V181" s="74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</row>
    <row r="182" spans="1:46" x14ac:dyDescent="0.3">
      <c r="A182" s="127"/>
      <c r="B182" s="120"/>
      <c r="C182" s="74"/>
      <c r="D182" s="74"/>
      <c r="E182" s="74"/>
      <c r="F182" s="74"/>
      <c r="G182" s="74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74"/>
      <c r="U182" s="74"/>
      <c r="V182" s="74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</row>
    <row r="183" spans="1:46" x14ac:dyDescent="0.3">
      <c r="A183" s="127"/>
      <c r="B183" s="120"/>
      <c r="C183" s="74"/>
      <c r="D183" s="74"/>
      <c r="E183" s="74"/>
      <c r="F183" s="74"/>
      <c r="G183" s="74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74"/>
      <c r="U183" s="74"/>
      <c r="V183" s="74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</row>
    <row r="184" spans="1:46" x14ac:dyDescent="0.3">
      <c r="A184" s="127"/>
      <c r="B184" s="120"/>
      <c r="C184" s="74"/>
      <c r="D184" s="74"/>
      <c r="E184" s="74"/>
      <c r="F184" s="74"/>
      <c r="G184" s="74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74"/>
      <c r="U184" s="74"/>
      <c r="V184" s="74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</row>
    <row r="185" spans="1:46" x14ac:dyDescent="0.3">
      <c r="A185" s="127"/>
      <c r="B185" s="120"/>
      <c r="C185" s="74"/>
      <c r="D185" s="74"/>
      <c r="E185" s="74"/>
      <c r="F185" s="74"/>
      <c r="G185" s="74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74"/>
      <c r="U185" s="74"/>
      <c r="V185" s="74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</row>
    <row r="186" spans="1:46" x14ac:dyDescent="0.3">
      <c r="A186" s="127"/>
      <c r="B186" s="120"/>
      <c r="C186" s="74"/>
      <c r="D186" s="74"/>
      <c r="E186" s="74"/>
      <c r="F186" s="74"/>
      <c r="G186" s="74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74"/>
      <c r="U186" s="74"/>
      <c r="V186" s="74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</row>
    <row r="187" spans="1:46" x14ac:dyDescent="0.3">
      <c r="A187" s="127"/>
      <c r="B187" s="120"/>
      <c r="C187" s="74"/>
      <c r="D187" s="74"/>
      <c r="E187" s="74"/>
      <c r="F187" s="74"/>
      <c r="G187" s="74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74"/>
      <c r="U187" s="74"/>
      <c r="V187" s="74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</row>
    <row r="188" spans="1:46" x14ac:dyDescent="0.3">
      <c r="A188" s="127"/>
      <c r="B188" s="120"/>
      <c r="C188" s="74"/>
      <c r="D188" s="74"/>
      <c r="E188" s="74"/>
      <c r="F188" s="74"/>
      <c r="G188" s="74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74"/>
      <c r="U188" s="74"/>
      <c r="V188" s="74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</row>
    <row r="189" spans="1:46" x14ac:dyDescent="0.3">
      <c r="A189" s="127"/>
      <c r="B189" s="120"/>
      <c r="C189" s="74"/>
      <c r="D189" s="74"/>
      <c r="E189" s="74"/>
      <c r="F189" s="74"/>
      <c r="G189" s="74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74"/>
      <c r="U189" s="74"/>
      <c r="V189" s="74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</row>
    <row r="190" spans="1:46" x14ac:dyDescent="0.3">
      <c r="A190" s="127"/>
      <c r="B190" s="120"/>
      <c r="C190" s="74"/>
      <c r="D190" s="74"/>
      <c r="E190" s="74"/>
      <c r="F190" s="74"/>
      <c r="G190" s="74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74"/>
      <c r="U190" s="74"/>
      <c r="V190" s="74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</row>
    <row r="191" spans="1:46" x14ac:dyDescent="0.3">
      <c r="A191" s="127"/>
      <c r="B191" s="120"/>
      <c r="C191" s="74"/>
      <c r="D191" s="74"/>
      <c r="E191" s="74"/>
      <c r="F191" s="74"/>
      <c r="G191" s="74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74"/>
      <c r="U191" s="74"/>
      <c r="V191" s="74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</row>
    <row r="192" spans="1:46" x14ac:dyDescent="0.3">
      <c r="A192" s="127"/>
      <c r="B192" s="120"/>
      <c r="C192" s="74"/>
      <c r="D192" s="74"/>
      <c r="E192" s="74"/>
      <c r="F192" s="74"/>
      <c r="G192" s="74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74"/>
      <c r="U192" s="74"/>
      <c r="V192" s="74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</row>
    <row r="193" spans="1:46" x14ac:dyDescent="0.3">
      <c r="A193" s="127"/>
      <c r="B193" s="120"/>
      <c r="C193" s="74"/>
      <c r="D193" s="74"/>
      <c r="E193" s="74"/>
      <c r="F193" s="74"/>
      <c r="G193" s="74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74"/>
      <c r="U193" s="74"/>
      <c r="V193" s="74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</row>
    <row r="194" spans="1:46" x14ac:dyDescent="0.3">
      <c r="A194" s="127"/>
      <c r="B194" s="120"/>
      <c r="C194" s="74"/>
      <c r="D194" s="74"/>
      <c r="E194" s="74"/>
      <c r="F194" s="74"/>
      <c r="G194" s="74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74"/>
      <c r="U194" s="74"/>
      <c r="V194" s="74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</row>
    <row r="195" spans="1:46" x14ac:dyDescent="0.3">
      <c r="A195" s="127"/>
      <c r="B195" s="120"/>
      <c r="C195" s="74"/>
      <c r="D195" s="74"/>
      <c r="E195" s="74"/>
      <c r="F195" s="74"/>
      <c r="G195" s="74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74"/>
      <c r="U195" s="74"/>
      <c r="V195" s="74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</row>
    <row r="196" spans="1:46" x14ac:dyDescent="0.3">
      <c r="A196" s="127"/>
      <c r="B196" s="120"/>
      <c r="C196" s="74"/>
      <c r="D196" s="74"/>
      <c r="E196" s="74"/>
      <c r="F196" s="74"/>
      <c r="G196" s="74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74"/>
      <c r="U196" s="74"/>
      <c r="V196" s="74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</row>
    <row r="197" spans="1:46" x14ac:dyDescent="0.3">
      <c r="A197" s="127"/>
      <c r="B197" s="120"/>
      <c r="C197" s="74"/>
      <c r="D197" s="74"/>
      <c r="E197" s="74"/>
      <c r="F197" s="74"/>
      <c r="G197" s="74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74"/>
      <c r="U197" s="74"/>
      <c r="V197" s="74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</row>
    <row r="198" spans="1:46" x14ac:dyDescent="0.3">
      <c r="A198" s="127"/>
      <c r="B198" s="120"/>
      <c r="C198" s="68"/>
      <c r="D198" s="68"/>
      <c r="E198" s="68"/>
      <c r="F198" s="68"/>
      <c r="G198" s="69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</row>
    <row r="199" spans="1:46" x14ac:dyDescent="0.3">
      <c r="A199" s="127"/>
      <c r="B199" s="120"/>
      <c r="C199" s="68"/>
      <c r="D199" s="68"/>
      <c r="E199" s="68"/>
      <c r="F199" s="68"/>
      <c r="G199" s="69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</row>
    <row r="200" spans="1:46" x14ac:dyDescent="0.3">
      <c r="A200" s="127"/>
      <c r="B200" s="120"/>
      <c r="C200" s="68"/>
      <c r="D200" s="68"/>
      <c r="E200" s="68"/>
      <c r="F200" s="68"/>
      <c r="G200" s="69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</row>
    <row r="201" spans="1:46" x14ac:dyDescent="0.3">
      <c r="A201" s="127"/>
      <c r="B201" s="120"/>
      <c r="C201" s="68"/>
      <c r="D201" s="68"/>
      <c r="E201" s="68"/>
      <c r="F201" s="68"/>
      <c r="G201" s="6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</row>
    <row r="202" spans="1:46" x14ac:dyDescent="0.3">
      <c r="A202" s="127"/>
      <c r="B202" s="120"/>
      <c r="C202" s="68"/>
      <c r="D202" s="68"/>
      <c r="E202" s="68"/>
      <c r="F202" s="68"/>
      <c r="G202" s="6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</row>
    <row r="203" spans="1:46" x14ac:dyDescent="0.3"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</row>
  </sheetData>
  <sheetProtection insertRows="0" selectLockedCells="1"/>
  <mergeCells count="68">
    <mergeCell ref="C148:F148"/>
    <mergeCell ref="C109:F109"/>
    <mergeCell ref="C37:F37"/>
    <mergeCell ref="C61:F61"/>
    <mergeCell ref="E33:F33"/>
    <mergeCell ref="E57:F57"/>
    <mergeCell ref="E81:F81"/>
    <mergeCell ref="E105:F105"/>
    <mergeCell ref="C108:F108"/>
    <mergeCell ref="C146:F146"/>
    <mergeCell ref="C144:D144"/>
    <mergeCell ref="C105:D105"/>
    <mergeCell ref="B139:G139"/>
    <mergeCell ref="C145:F145"/>
    <mergeCell ref="B2:G2"/>
    <mergeCell ref="B88:B89"/>
    <mergeCell ref="B136:G136"/>
    <mergeCell ref="C60:F60"/>
    <mergeCell ref="B8:G8"/>
    <mergeCell ref="B11:G11"/>
    <mergeCell ref="B16:C16"/>
    <mergeCell ref="C84:F84"/>
    <mergeCell ref="C13:F13"/>
    <mergeCell ref="B10:G10"/>
    <mergeCell ref="C57:D57"/>
    <mergeCell ref="D41:F41"/>
    <mergeCell ref="G88:G89"/>
    <mergeCell ref="C81:D81"/>
    <mergeCell ref="B38:G38"/>
    <mergeCell ref="C85:F85"/>
    <mergeCell ref="D17:F17"/>
    <mergeCell ref="B110:C110"/>
    <mergeCell ref="B40:B41"/>
    <mergeCell ref="E129:F129"/>
    <mergeCell ref="B138:G138"/>
    <mergeCell ref="B137:G137"/>
    <mergeCell ref="C132:F132"/>
    <mergeCell ref="B86:G86"/>
    <mergeCell ref="G64:G65"/>
    <mergeCell ref="B111:G111"/>
    <mergeCell ref="C36:F36"/>
    <mergeCell ref="B4:C4"/>
    <mergeCell ref="D4:G4"/>
    <mergeCell ref="B5:C5"/>
    <mergeCell ref="D5:G5"/>
    <mergeCell ref="B6:C6"/>
    <mergeCell ref="D6:G6"/>
    <mergeCell ref="E7:G7"/>
    <mergeCell ref="C14:D14"/>
    <mergeCell ref="B13:B14"/>
    <mergeCell ref="B12:G12"/>
    <mergeCell ref="G13:G14"/>
    <mergeCell ref="B9:G9"/>
    <mergeCell ref="I36:M36"/>
    <mergeCell ref="C134:F134"/>
    <mergeCell ref="C135:F135"/>
    <mergeCell ref="G40:G41"/>
    <mergeCell ref="B63:G63"/>
    <mergeCell ref="B39:G39"/>
    <mergeCell ref="B62:C62"/>
    <mergeCell ref="D113:F113"/>
    <mergeCell ref="G112:G113"/>
    <mergeCell ref="C133:F133"/>
    <mergeCell ref="D65:F65"/>
    <mergeCell ref="D89:F89"/>
    <mergeCell ref="C129:D129"/>
    <mergeCell ref="B87:G87"/>
    <mergeCell ref="B64:B65"/>
  </mergeCells>
  <conditionalFormatting sqref="C37:F37">
    <cfRule type="expression" dxfId="16" priority="16" stopIfTrue="1">
      <formula>$B$33&gt;0</formula>
    </cfRule>
    <cfRule type="expression" dxfId="15" priority="17" stopIfTrue="1">
      <formula>$B$33=0</formula>
    </cfRule>
  </conditionalFormatting>
  <conditionalFormatting sqref="C61:F61">
    <cfRule type="expression" dxfId="14" priority="14" stopIfTrue="1">
      <formula>$B$57&gt;0</formula>
    </cfRule>
    <cfRule type="expression" dxfId="13" priority="15" stopIfTrue="1">
      <formula>$B$57=0</formula>
    </cfRule>
  </conditionalFormatting>
  <conditionalFormatting sqref="C85:F85">
    <cfRule type="expression" dxfId="12" priority="12" stopIfTrue="1">
      <formula>$B$81&gt;0</formula>
    </cfRule>
    <cfRule type="expression" dxfId="11" priority="13" stopIfTrue="1">
      <formula>$B$81=0</formula>
    </cfRule>
  </conditionalFormatting>
  <conditionalFormatting sqref="C109:F109">
    <cfRule type="expression" dxfId="10" priority="10" stopIfTrue="1">
      <formula>$B$105&gt;0</formula>
    </cfRule>
    <cfRule type="expression" dxfId="9" priority="11" stopIfTrue="1">
      <formula>$B$105=0</formula>
    </cfRule>
  </conditionalFormatting>
  <conditionalFormatting sqref="C132:F132">
    <cfRule type="expression" dxfId="8" priority="8" stopIfTrue="1">
      <formula>$B$129&gt;0</formula>
    </cfRule>
    <cfRule type="expression" dxfId="7" priority="9" stopIfTrue="1">
      <formula>$B$129=0</formula>
    </cfRule>
  </conditionalFormatting>
  <conditionalFormatting sqref="C148:F148">
    <cfRule type="expression" dxfId="6" priority="1">
      <formula>$E$142&gt;500000</formula>
    </cfRule>
    <cfRule type="expression" dxfId="5" priority="2" stopIfTrue="1">
      <formula>$B$129&gt;0</formula>
    </cfRule>
    <cfRule type="expression" dxfId="4" priority="3" stopIfTrue="1">
      <formula>$B$105&gt;0</formula>
    </cfRule>
    <cfRule type="expression" dxfId="3" priority="4" stopIfTrue="1">
      <formula>$B$81&gt;0</formula>
    </cfRule>
    <cfRule type="expression" dxfId="2" priority="5" stopIfTrue="1">
      <formula>$B$57&gt;0</formula>
    </cfRule>
    <cfRule type="expression" dxfId="1" priority="6" stopIfTrue="1">
      <formula>$B$33&gt;0</formula>
    </cfRule>
    <cfRule type="expression" dxfId="0" priority="7" stopIfTrue="1">
      <formula>$F$142&gt;70</formula>
    </cfRule>
  </conditionalFormatting>
  <dataValidations count="1">
    <dataValidation type="list" allowBlank="1" showInputMessage="1" showErrorMessage="1" sqref="F90:F104 F42:F56 F18:F32 F66:F80 F114:F128" xr:uid="{00000000-0002-0000-0100-000000000000}">
      <formula1>$D$142:$D$143</formula1>
    </dataValidation>
  </dataValidations>
  <pageMargins left="0.24" right="0.24" top="0.25" bottom="0.25" header="0.25" footer="0.25"/>
  <pageSetup paperSize="9" scale="85" fitToHeight="5" orientation="portrait" r:id="rId1"/>
  <rowBreaks count="3" manualBreakCount="3">
    <brk id="39" min="1" max="6" man="1"/>
    <brk id="87" min="1" max="6" man="1"/>
    <brk id="111" min="1" max="6" man="1"/>
  </rowBreaks>
  <ignoredErrors>
    <ignoredError sqref="C18:E18 C68:E68 C42:E44 C90:E92 C114:E116 C66:D66 C67:D67" unlockedFormula="1"/>
    <ignoredError sqref="F142:F144 C148 H8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F96"/>
  <sheetViews>
    <sheetView showGridLines="0" zoomScaleNormal="100" workbookViewId="0"/>
  </sheetViews>
  <sheetFormatPr defaultColWidth="7.5703125" defaultRowHeight="15" x14ac:dyDescent="0.25"/>
  <cols>
    <col min="1" max="1" width="3.42578125" style="136" customWidth="1"/>
    <col min="2" max="2" width="3.85546875" style="5" customWidth="1"/>
    <col min="3" max="3" width="29.140625" style="6" customWidth="1"/>
    <col min="4" max="15" width="10.28515625" style="5" customWidth="1"/>
    <col min="16" max="16" width="16" style="5" customWidth="1"/>
    <col min="17" max="24" width="9.140625" style="136" customWidth="1"/>
    <col min="25" max="248" width="9.140625" style="5" customWidth="1"/>
    <col min="249" max="249" width="4.85546875" style="5" customWidth="1"/>
    <col min="250" max="250" width="32.5703125" style="5" customWidth="1"/>
    <col min="251" max="16384" width="7.5703125" style="5"/>
  </cols>
  <sheetData>
    <row r="1" spans="1:32" ht="15.75" thickBot="1" x14ac:dyDescent="0.3"/>
    <row r="2" spans="1:32" ht="18" customHeight="1" thickBot="1" x14ac:dyDescent="0.3">
      <c r="B2" s="350" t="s">
        <v>88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</row>
    <row r="3" spans="1:32" s="8" customFormat="1" ht="18" customHeight="1" thickBot="1" x14ac:dyDescent="0.35">
      <c r="A3" s="137"/>
      <c r="B3" s="355" t="s">
        <v>24</v>
      </c>
      <c r="C3" s="356"/>
      <c r="D3" s="357">
        <f>Analitika!E5</f>
        <v>0</v>
      </c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137"/>
      <c r="R3" s="137"/>
      <c r="S3" s="137"/>
      <c r="T3" s="137"/>
      <c r="U3" s="137"/>
      <c r="V3" s="137"/>
      <c r="W3" s="137"/>
      <c r="X3" s="137"/>
      <c r="Y3" s="7"/>
      <c r="Z3" s="7"/>
      <c r="AA3" s="7"/>
      <c r="AB3" s="7"/>
      <c r="AC3" s="7"/>
      <c r="AD3" s="7"/>
      <c r="AE3" s="7"/>
      <c r="AF3" s="7"/>
    </row>
    <row r="4" spans="1:32" s="8" customFormat="1" ht="19.5" customHeight="1" thickBot="1" x14ac:dyDescent="0.35">
      <c r="A4" s="137"/>
      <c r="B4" s="360" t="s">
        <v>25</v>
      </c>
      <c r="C4" s="360"/>
      <c r="D4" s="357">
        <f>Analitika!E6</f>
        <v>0</v>
      </c>
      <c r="E4" s="361"/>
      <c r="F4" s="361"/>
      <c r="G4" s="361"/>
      <c r="H4" s="361"/>
      <c r="I4" s="358"/>
      <c r="J4" s="358"/>
      <c r="K4" s="358"/>
      <c r="L4" s="358"/>
      <c r="M4" s="358"/>
      <c r="N4" s="358"/>
      <c r="O4" s="358"/>
      <c r="P4" s="359"/>
      <c r="Q4" s="137"/>
      <c r="R4" s="137"/>
      <c r="S4" s="137"/>
      <c r="T4" s="137"/>
      <c r="U4" s="137"/>
      <c r="V4" s="137"/>
      <c r="W4" s="137"/>
      <c r="X4" s="137"/>
      <c r="Y4" s="7"/>
      <c r="Z4" s="7"/>
      <c r="AA4" s="7"/>
      <c r="AB4" s="7"/>
      <c r="AC4" s="7"/>
      <c r="AD4" s="7"/>
      <c r="AE4" s="7"/>
      <c r="AF4" s="7"/>
    </row>
    <row r="5" spans="1:32" s="8" customFormat="1" ht="19.5" customHeight="1" thickBot="1" x14ac:dyDescent="0.3">
      <c r="A5" s="137"/>
      <c r="B5" s="360" t="s">
        <v>26</v>
      </c>
      <c r="C5" s="360"/>
      <c r="D5" s="357">
        <f>Analitika!E7</f>
        <v>0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72"/>
      <c r="Q5" s="137"/>
      <c r="R5" s="137"/>
      <c r="S5" s="137"/>
      <c r="T5" s="137"/>
      <c r="U5" s="137"/>
      <c r="V5" s="137"/>
      <c r="W5" s="137"/>
      <c r="X5" s="137"/>
      <c r="Y5" s="7"/>
      <c r="Z5" s="7"/>
      <c r="AA5" s="7"/>
      <c r="AB5" s="7"/>
      <c r="AC5" s="7"/>
      <c r="AD5" s="7"/>
      <c r="AE5" s="7"/>
      <c r="AF5" s="7"/>
    </row>
    <row r="6" spans="1:32" s="8" customFormat="1" ht="19.5" customHeight="1" thickBot="1" x14ac:dyDescent="0.3">
      <c r="A6" s="137"/>
      <c r="B6" s="366" t="s">
        <v>90</v>
      </c>
      <c r="C6" s="367"/>
      <c r="D6" s="367"/>
      <c r="E6" s="367"/>
      <c r="F6" s="367"/>
      <c r="G6" s="368"/>
      <c r="H6" s="369">
        <f>Analitika!G8</f>
        <v>0</v>
      </c>
      <c r="I6" s="370"/>
      <c r="J6" s="370"/>
      <c r="K6" s="370"/>
      <c r="L6" s="370"/>
      <c r="M6" s="370"/>
      <c r="N6" s="370"/>
      <c r="O6" s="370"/>
      <c r="P6" s="371"/>
      <c r="Q6" s="137"/>
      <c r="R6" s="137"/>
      <c r="S6" s="137"/>
      <c r="T6" s="137"/>
      <c r="U6" s="137"/>
      <c r="V6" s="137"/>
      <c r="W6" s="137"/>
      <c r="X6" s="137"/>
      <c r="Y6" s="7"/>
      <c r="Z6" s="7"/>
      <c r="AA6" s="7"/>
      <c r="AB6" s="7"/>
      <c r="AC6" s="7"/>
      <c r="AD6" s="7"/>
      <c r="AE6" s="7"/>
      <c r="AF6" s="7"/>
    </row>
    <row r="7" spans="1:32" s="8" customFormat="1" ht="22.7" customHeight="1" thickBot="1" x14ac:dyDescent="0.35">
      <c r="A7" s="137"/>
      <c r="B7" s="362" t="s">
        <v>35</v>
      </c>
      <c r="C7" s="363"/>
      <c r="D7" s="363"/>
      <c r="E7" s="363"/>
      <c r="F7" s="363"/>
      <c r="G7" s="363"/>
      <c r="H7" s="363"/>
      <c r="I7" s="364"/>
      <c r="J7" s="364"/>
      <c r="K7" s="364"/>
      <c r="L7" s="364"/>
      <c r="M7" s="364"/>
      <c r="N7" s="364"/>
      <c r="O7" s="364"/>
      <c r="P7" s="365"/>
      <c r="Q7" s="137"/>
      <c r="R7" s="137"/>
      <c r="S7" s="137"/>
      <c r="T7" s="137"/>
      <c r="U7" s="137"/>
      <c r="V7" s="137"/>
      <c r="W7" s="137"/>
      <c r="X7" s="137"/>
      <c r="Y7" s="7"/>
      <c r="Z7" s="7"/>
      <c r="AA7" s="7"/>
      <c r="AB7" s="7"/>
      <c r="AC7" s="7"/>
      <c r="AD7" s="7"/>
      <c r="AE7" s="7"/>
      <c r="AF7" s="7"/>
    </row>
    <row r="8" spans="1:32" s="8" customFormat="1" ht="15.75" customHeight="1" x14ac:dyDescent="0.25">
      <c r="A8" s="137"/>
      <c r="B8" s="338" t="s">
        <v>138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40"/>
      <c r="Q8" s="137"/>
      <c r="R8" s="137"/>
      <c r="S8" s="137"/>
      <c r="T8" s="137"/>
      <c r="U8" s="137"/>
      <c r="V8" s="137"/>
      <c r="W8" s="137"/>
      <c r="X8" s="137"/>
      <c r="Y8" s="7"/>
      <c r="Z8" s="7"/>
      <c r="AA8" s="7"/>
      <c r="AB8" s="7"/>
      <c r="AC8" s="7"/>
      <c r="AD8" s="7"/>
      <c r="AE8" s="7"/>
      <c r="AF8" s="7"/>
    </row>
    <row r="9" spans="1:32" s="8" customFormat="1" ht="44.25" customHeight="1" x14ac:dyDescent="0.25">
      <c r="A9" s="137"/>
      <c r="B9" s="341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40"/>
      <c r="Q9" s="137"/>
      <c r="R9" s="137"/>
      <c r="S9" s="137"/>
      <c r="T9" s="137"/>
      <c r="U9" s="137"/>
      <c r="V9" s="137"/>
      <c r="W9" s="137"/>
      <c r="X9" s="137"/>
      <c r="Y9" s="7"/>
      <c r="Z9" s="7"/>
      <c r="AA9" s="7"/>
      <c r="AB9" s="7"/>
      <c r="AC9" s="7"/>
      <c r="AD9" s="7"/>
      <c r="AE9" s="7"/>
      <c r="AF9" s="7"/>
    </row>
    <row r="10" spans="1:32" s="8" customFormat="1" ht="15" customHeight="1" thickBot="1" x14ac:dyDescent="0.35">
      <c r="A10" s="137"/>
      <c r="B10" s="342" t="s">
        <v>85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4"/>
      <c r="Q10" s="137"/>
      <c r="R10" s="137"/>
      <c r="S10" s="137"/>
      <c r="T10" s="137"/>
      <c r="U10" s="137"/>
      <c r="V10" s="137"/>
      <c r="W10" s="137"/>
      <c r="X10" s="137"/>
      <c r="Y10" s="7"/>
      <c r="Z10" s="7"/>
      <c r="AA10" s="7"/>
      <c r="AB10" s="7"/>
      <c r="AC10" s="7"/>
      <c r="AD10" s="7"/>
      <c r="AE10" s="7"/>
      <c r="AF10" s="7"/>
    </row>
    <row r="11" spans="1:32" ht="6.75" customHeight="1" thickBot="1" x14ac:dyDescent="0.35"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</row>
    <row r="12" spans="1:32" ht="25.5" customHeight="1" thickBot="1" x14ac:dyDescent="0.3">
      <c r="B12" s="348" t="s">
        <v>7</v>
      </c>
      <c r="C12" s="9" t="s">
        <v>36</v>
      </c>
      <c r="D12" s="350" t="s">
        <v>37</v>
      </c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2"/>
      <c r="P12" s="353" t="s">
        <v>38</v>
      </c>
    </row>
    <row r="13" spans="1:32" ht="15.75" thickBot="1" x14ac:dyDescent="0.3">
      <c r="B13" s="349"/>
      <c r="C13" s="10" t="s">
        <v>21</v>
      </c>
      <c r="D13" s="25">
        <v>1</v>
      </c>
      <c r="E13" s="24">
        <v>2</v>
      </c>
      <c r="F13" s="11">
        <v>3</v>
      </c>
      <c r="G13" s="24">
        <v>4</v>
      </c>
      <c r="H13" s="11">
        <v>5</v>
      </c>
      <c r="I13" s="24">
        <v>6</v>
      </c>
      <c r="J13" s="11">
        <v>7</v>
      </c>
      <c r="K13" s="24">
        <v>8</v>
      </c>
      <c r="L13" s="11">
        <v>9</v>
      </c>
      <c r="M13" s="24">
        <v>10</v>
      </c>
      <c r="N13" s="11">
        <v>11</v>
      </c>
      <c r="O13" s="24">
        <v>12</v>
      </c>
      <c r="P13" s="354"/>
    </row>
    <row r="14" spans="1:32" ht="4.7" customHeight="1" thickBot="1" x14ac:dyDescent="0.3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9"/>
    </row>
    <row r="15" spans="1:32" ht="18" customHeight="1" x14ac:dyDescent="0.25">
      <c r="B15" s="380" t="s">
        <v>14</v>
      </c>
      <c r="C15" s="57" t="s">
        <v>22</v>
      </c>
      <c r="D15" s="373">
        <f t="shared" ref="D15:O15" si="0">SUM(D17:D18)</f>
        <v>0</v>
      </c>
      <c r="E15" s="373">
        <f t="shared" si="0"/>
        <v>0</v>
      </c>
      <c r="F15" s="373">
        <f t="shared" si="0"/>
        <v>0</v>
      </c>
      <c r="G15" s="373">
        <f t="shared" si="0"/>
        <v>0</v>
      </c>
      <c r="H15" s="373">
        <f t="shared" si="0"/>
        <v>0</v>
      </c>
      <c r="I15" s="373">
        <f t="shared" si="0"/>
        <v>0</v>
      </c>
      <c r="J15" s="373">
        <f t="shared" si="0"/>
        <v>0</v>
      </c>
      <c r="K15" s="373">
        <f t="shared" si="0"/>
        <v>0</v>
      </c>
      <c r="L15" s="373">
        <f t="shared" si="0"/>
        <v>0</v>
      </c>
      <c r="M15" s="373">
        <f t="shared" si="0"/>
        <v>0</v>
      </c>
      <c r="N15" s="373">
        <f t="shared" si="0"/>
        <v>0</v>
      </c>
      <c r="O15" s="373">
        <f t="shared" si="0"/>
        <v>0</v>
      </c>
      <c r="P15" s="375">
        <f>SUM(D15:O16)</f>
        <v>0</v>
      </c>
    </row>
    <row r="16" spans="1:32" x14ac:dyDescent="0.25">
      <c r="B16" s="381"/>
      <c r="C16" s="54" t="s">
        <v>21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6"/>
    </row>
    <row r="17" spans="2:16" ht="18" customHeight="1" x14ac:dyDescent="0.25">
      <c r="B17" s="381"/>
      <c r="C17" s="55" t="s">
        <v>39</v>
      </c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1">
        <f>SUM(D17:O17)</f>
        <v>0</v>
      </c>
    </row>
    <row r="18" spans="2:16" ht="18" customHeight="1" thickBot="1" x14ac:dyDescent="0.3">
      <c r="B18" s="381"/>
      <c r="C18" s="55" t="s">
        <v>40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2">
        <f>SUM(D18:O18)</f>
        <v>0</v>
      </c>
    </row>
    <row r="19" spans="2:16" ht="4.7" customHeight="1" thickBot="1" x14ac:dyDescent="0.3"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9"/>
    </row>
    <row r="20" spans="2:16" ht="18" customHeight="1" x14ac:dyDescent="0.25">
      <c r="B20" s="380" t="s">
        <v>15</v>
      </c>
      <c r="C20" s="57" t="s">
        <v>41</v>
      </c>
      <c r="D20" s="373">
        <f t="shared" ref="D20:O20" si="1">SUM(D22:D23)</f>
        <v>0</v>
      </c>
      <c r="E20" s="373">
        <f t="shared" si="1"/>
        <v>0</v>
      </c>
      <c r="F20" s="373">
        <f t="shared" si="1"/>
        <v>0</v>
      </c>
      <c r="G20" s="373">
        <f t="shared" si="1"/>
        <v>0</v>
      </c>
      <c r="H20" s="373">
        <f t="shared" si="1"/>
        <v>0</v>
      </c>
      <c r="I20" s="373">
        <f t="shared" si="1"/>
        <v>0</v>
      </c>
      <c r="J20" s="373">
        <f t="shared" si="1"/>
        <v>0</v>
      </c>
      <c r="K20" s="373">
        <f t="shared" si="1"/>
        <v>0</v>
      </c>
      <c r="L20" s="373">
        <f t="shared" si="1"/>
        <v>0</v>
      </c>
      <c r="M20" s="373">
        <f t="shared" si="1"/>
        <v>0</v>
      </c>
      <c r="N20" s="373">
        <f t="shared" si="1"/>
        <v>0</v>
      </c>
      <c r="O20" s="373">
        <f t="shared" si="1"/>
        <v>0</v>
      </c>
      <c r="P20" s="375">
        <f>SUM(D20:O21)</f>
        <v>0</v>
      </c>
    </row>
    <row r="21" spans="2:16" x14ac:dyDescent="0.25">
      <c r="B21" s="381"/>
      <c r="C21" s="54" t="s">
        <v>21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6"/>
    </row>
    <row r="22" spans="2:16" ht="18" customHeight="1" x14ac:dyDescent="0.25">
      <c r="B22" s="381"/>
      <c r="C22" s="55" t="s">
        <v>39</v>
      </c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1">
        <f>SUM(D22:O22)</f>
        <v>0</v>
      </c>
    </row>
    <row r="23" spans="2:16" ht="18" customHeight="1" thickBot="1" x14ac:dyDescent="0.3">
      <c r="B23" s="381"/>
      <c r="C23" s="55" t="s">
        <v>40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2">
        <f>SUM(D23:O23)</f>
        <v>0</v>
      </c>
    </row>
    <row r="24" spans="2:16" ht="4.7" customHeight="1" thickBot="1" x14ac:dyDescent="0.3"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9"/>
    </row>
    <row r="25" spans="2:16" ht="18" customHeight="1" x14ac:dyDescent="0.25">
      <c r="B25" s="380" t="s">
        <v>16</v>
      </c>
      <c r="C25" s="57" t="s">
        <v>42</v>
      </c>
      <c r="D25" s="373">
        <f t="shared" ref="D25:O25" si="2">SUM(D27:D28)</f>
        <v>0</v>
      </c>
      <c r="E25" s="373">
        <f t="shared" si="2"/>
        <v>0</v>
      </c>
      <c r="F25" s="373">
        <f t="shared" si="2"/>
        <v>0</v>
      </c>
      <c r="G25" s="373">
        <f t="shared" si="2"/>
        <v>0</v>
      </c>
      <c r="H25" s="373">
        <f t="shared" si="2"/>
        <v>0</v>
      </c>
      <c r="I25" s="373">
        <f t="shared" si="2"/>
        <v>0</v>
      </c>
      <c r="J25" s="373">
        <f t="shared" si="2"/>
        <v>0</v>
      </c>
      <c r="K25" s="373">
        <f t="shared" si="2"/>
        <v>0</v>
      </c>
      <c r="L25" s="373">
        <f t="shared" si="2"/>
        <v>0</v>
      </c>
      <c r="M25" s="373">
        <f t="shared" si="2"/>
        <v>0</v>
      </c>
      <c r="N25" s="373">
        <f t="shared" si="2"/>
        <v>0</v>
      </c>
      <c r="O25" s="373">
        <f t="shared" si="2"/>
        <v>0</v>
      </c>
      <c r="P25" s="375">
        <f>SUM(D25:O26)</f>
        <v>0</v>
      </c>
    </row>
    <row r="26" spans="2:16" x14ac:dyDescent="0.25">
      <c r="B26" s="381"/>
      <c r="C26" s="54" t="s">
        <v>21</v>
      </c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6"/>
    </row>
    <row r="27" spans="2:16" ht="18" customHeight="1" x14ac:dyDescent="0.25">
      <c r="B27" s="381"/>
      <c r="C27" s="55" t="s">
        <v>39</v>
      </c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1">
        <f>SUM(D27:O27)</f>
        <v>0</v>
      </c>
    </row>
    <row r="28" spans="2:16" ht="18" customHeight="1" thickBot="1" x14ac:dyDescent="0.3">
      <c r="B28" s="381"/>
      <c r="C28" s="55" t="s">
        <v>40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2">
        <f>SUM(D28:O28)</f>
        <v>0</v>
      </c>
    </row>
    <row r="29" spans="2:16" ht="4.7" customHeight="1" thickBot="1" x14ac:dyDescent="0.3">
      <c r="B29" s="377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9"/>
    </row>
    <row r="30" spans="2:16" ht="18" customHeight="1" x14ac:dyDescent="0.25">
      <c r="B30" s="380" t="s">
        <v>17</v>
      </c>
      <c r="C30" s="57" t="s">
        <v>43</v>
      </c>
      <c r="D30" s="373">
        <f t="shared" ref="D30:O30" si="3">SUM(D32:D33)</f>
        <v>0</v>
      </c>
      <c r="E30" s="373">
        <f t="shared" si="3"/>
        <v>0</v>
      </c>
      <c r="F30" s="373">
        <f t="shared" si="3"/>
        <v>0</v>
      </c>
      <c r="G30" s="373">
        <f t="shared" si="3"/>
        <v>0</v>
      </c>
      <c r="H30" s="373">
        <f t="shared" si="3"/>
        <v>0</v>
      </c>
      <c r="I30" s="373">
        <f t="shared" si="3"/>
        <v>0</v>
      </c>
      <c r="J30" s="373">
        <f t="shared" si="3"/>
        <v>0</v>
      </c>
      <c r="K30" s="373">
        <f t="shared" si="3"/>
        <v>0</v>
      </c>
      <c r="L30" s="373">
        <f t="shared" si="3"/>
        <v>0</v>
      </c>
      <c r="M30" s="373">
        <f t="shared" si="3"/>
        <v>0</v>
      </c>
      <c r="N30" s="373">
        <f t="shared" si="3"/>
        <v>0</v>
      </c>
      <c r="O30" s="373">
        <f t="shared" si="3"/>
        <v>0</v>
      </c>
      <c r="P30" s="375">
        <f>SUM(D30:O31)</f>
        <v>0</v>
      </c>
    </row>
    <row r="31" spans="2:16" x14ac:dyDescent="0.25">
      <c r="B31" s="381"/>
      <c r="C31" s="54" t="s">
        <v>21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6"/>
    </row>
    <row r="32" spans="2:16" ht="18" customHeight="1" x14ac:dyDescent="0.25">
      <c r="B32" s="381"/>
      <c r="C32" s="55" t="s">
        <v>39</v>
      </c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1">
        <f>SUM(D32:O32)</f>
        <v>0</v>
      </c>
    </row>
    <row r="33" spans="2:16" ht="18" customHeight="1" thickBot="1" x14ac:dyDescent="0.3">
      <c r="B33" s="381"/>
      <c r="C33" s="55" t="s">
        <v>40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2">
        <f>SUM(D33:O33)</f>
        <v>0</v>
      </c>
    </row>
    <row r="34" spans="2:16" ht="4.7" customHeight="1" thickBot="1" x14ac:dyDescent="0.3">
      <c r="B34" s="377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9"/>
    </row>
    <row r="35" spans="2:16" ht="18" customHeight="1" x14ac:dyDescent="0.25">
      <c r="B35" s="380" t="s">
        <v>18</v>
      </c>
      <c r="C35" s="57" t="s">
        <v>44</v>
      </c>
      <c r="D35" s="373">
        <f t="shared" ref="D35:O35" si="4">SUM(D37:D38)</f>
        <v>0</v>
      </c>
      <c r="E35" s="373">
        <f t="shared" si="4"/>
        <v>0</v>
      </c>
      <c r="F35" s="373">
        <f t="shared" si="4"/>
        <v>0</v>
      </c>
      <c r="G35" s="373">
        <f t="shared" si="4"/>
        <v>0</v>
      </c>
      <c r="H35" s="373">
        <f t="shared" si="4"/>
        <v>0</v>
      </c>
      <c r="I35" s="373">
        <f t="shared" si="4"/>
        <v>0</v>
      </c>
      <c r="J35" s="373">
        <f t="shared" si="4"/>
        <v>0</v>
      </c>
      <c r="K35" s="373">
        <f t="shared" si="4"/>
        <v>0</v>
      </c>
      <c r="L35" s="373">
        <f t="shared" si="4"/>
        <v>0</v>
      </c>
      <c r="M35" s="373">
        <f t="shared" si="4"/>
        <v>0</v>
      </c>
      <c r="N35" s="373">
        <f t="shared" si="4"/>
        <v>0</v>
      </c>
      <c r="O35" s="373">
        <f t="shared" si="4"/>
        <v>0</v>
      </c>
      <c r="P35" s="375">
        <f>SUM(D35:O36)</f>
        <v>0</v>
      </c>
    </row>
    <row r="36" spans="2:16" x14ac:dyDescent="0.25">
      <c r="B36" s="381"/>
      <c r="C36" s="54" t="s">
        <v>21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6"/>
    </row>
    <row r="37" spans="2:16" ht="18" customHeight="1" x14ac:dyDescent="0.25">
      <c r="B37" s="381"/>
      <c r="C37" s="55" t="s">
        <v>39</v>
      </c>
      <c r="D37" s="1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1">
        <f>SUM(D37:O37)</f>
        <v>0</v>
      </c>
    </row>
    <row r="38" spans="2:16" ht="18" customHeight="1" thickBot="1" x14ac:dyDescent="0.3">
      <c r="B38" s="381"/>
      <c r="C38" s="55" t="s">
        <v>40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2">
        <f>SUM(D38:O38)</f>
        <v>0</v>
      </c>
    </row>
    <row r="39" spans="2:16" ht="4.7" customHeight="1" thickBot="1" x14ac:dyDescent="0.3">
      <c r="B39" s="377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" customHeight="1" x14ac:dyDescent="0.25">
      <c r="B40" s="380" t="s">
        <v>19</v>
      </c>
      <c r="C40" s="57" t="s">
        <v>45</v>
      </c>
      <c r="D40" s="373">
        <f t="shared" ref="D40:O40" si="5">SUM(D42:D43)</f>
        <v>0</v>
      </c>
      <c r="E40" s="373">
        <f t="shared" si="5"/>
        <v>0</v>
      </c>
      <c r="F40" s="373">
        <f t="shared" si="5"/>
        <v>0</v>
      </c>
      <c r="G40" s="373">
        <f t="shared" si="5"/>
        <v>0</v>
      </c>
      <c r="H40" s="373">
        <f t="shared" si="5"/>
        <v>0</v>
      </c>
      <c r="I40" s="373">
        <f t="shared" si="5"/>
        <v>0</v>
      </c>
      <c r="J40" s="373">
        <f t="shared" si="5"/>
        <v>0</v>
      </c>
      <c r="K40" s="373">
        <f t="shared" si="5"/>
        <v>0</v>
      </c>
      <c r="L40" s="373">
        <f t="shared" si="5"/>
        <v>0</v>
      </c>
      <c r="M40" s="373">
        <f t="shared" si="5"/>
        <v>0</v>
      </c>
      <c r="N40" s="373">
        <f t="shared" si="5"/>
        <v>0</v>
      </c>
      <c r="O40" s="373">
        <f t="shared" si="5"/>
        <v>0</v>
      </c>
      <c r="P40" s="375">
        <f>SUM(D40:O41)</f>
        <v>0</v>
      </c>
    </row>
    <row r="41" spans="2:16" x14ac:dyDescent="0.25">
      <c r="B41" s="381"/>
      <c r="C41" s="54" t="s">
        <v>21</v>
      </c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6"/>
    </row>
    <row r="42" spans="2:16" ht="18" customHeight="1" x14ac:dyDescent="0.25">
      <c r="B42" s="381"/>
      <c r="C42" s="55" t="s">
        <v>39</v>
      </c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1">
        <f>SUM(D42:O42)</f>
        <v>0</v>
      </c>
    </row>
    <row r="43" spans="2:16" ht="18" customHeight="1" thickBot="1" x14ac:dyDescent="0.3">
      <c r="B43" s="381"/>
      <c r="C43" s="55" t="s">
        <v>40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2">
        <f>SUM(D43:O43)</f>
        <v>0</v>
      </c>
    </row>
    <row r="44" spans="2:16" ht="4.7" customHeight="1" thickBot="1" x14ac:dyDescent="0.3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9"/>
    </row>
    <row r="45" spans="2:16" ht="18" customHeight="1" x14ac:dyDescent="0.25">
      <c r="B45" s="380" t="s">
        <v>20</v>
      </c>
      <c r="C45" s="57" t="s">
        <v>46</v>
      </c>
      <c r="D45" s="373">
        <f t="shared" ref="D45:O45" si="6">SUM(D47:D48)</f>
        <v>0</v>
      </c>
      <c r="E45" s="373">
        <f t="shared" si="6"/>
        <v>0</v>
      </c>
      <c r="F45" s="373">
        <f t="shared" si="6"/>
        <v>0</v>
      </c>
      <c r="G45" s="373">
        <f t="shared" si="6"/>
        <v>0</v>
      </c>
      <c r="H45" s="373">
        <f t="shared" si="6"/>
        <v>0</v>
      </c>
      <c r="I45" s="373">
        <f t="shared" si="6"/>
        <v>0</v>
      </c>
      <c r="J45" s="373">
        <f t="shared" si="6"/>
        <v>0</v>
      </c>
      <c r="K45" s="373">
        <f t="shared" si="6"/>
        <v>0</v>
      </c>
      <c r="L45" s="373">
        <f t="shared" si="6"/>
        <v>0</v>
      </c>
      <c r="M45" s="373">
        <f t="shared" si="6"/>
        <v>0</v>
      </c>
      <c r="N45" s="373">
        <f t="shared" si="6"/>
        <v>0</v>
      </c>
      <c r="O45" s="373">
        <f t="shared" si="6"/>
        <v>0</v>
      </c>
      <c r="P45" s="375">
        <f>SUM(D45:O46)</f>
        <v>0</v>
      </c>
    </row>
    <row r="46" spans="2:16" x14ac:dyDescent="0.25">
      <c r="B46" s="381"/>
      <c r="C46" s="54" t="s">
        <v>21</v>
      </c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6"/>
    </row>
    <row r="47" spans="2:16" ht="18" customHeight="1" x14ac:dyDescent="0.25">
      <c r="B47" s="381"/>
      <c r="C47" s="55" t="s">
        <v>39</v>
      </c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1">
        <f>SUM(D47:O47)</f>
        <v>0</v>
      </c>
    </row>
    <row r="48" spans="2:16" ht="18" customHeight="1" thickBot="1" x14ac:dyDescent="0.3">
      <c r="B48" s="381"/>
      <c r="C48" s="55" t="s">
        <v>40</v>
      </c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2">
        <f>SUM(D48:O48)</f>
        <v>0</v>
      </c>
    </row>
    <row r="49" spans="2:16" ht="4.7" customHeight="1" thickBot="1" x14ac:dyDescent="0.3">
      <c r="B49" s="377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" customHeight="1" x14ac:dyDescent="0.25">
      <c r="B50" s="380" t="s">
        <v>47</v>
      </c>
      <c r="C50" s="57" t="s">
        <v>48</v>
      </c>
      <c r="D50" s="373">
        <f t="shared" ref="D50:O50" si="7">SUM(D52:D53)</f>
        <v>0</v>
      </c>
      <c r="E50" s="373">
        <f t="shared" si="7"/>
        <v>0</v>
      </c>
      <c r="F50" s="373">
        <f t="shared" si="7"/>
        <v>0</v>
      </c>
      <c r="G50" s="373">
        <f t="shared" si="7"/>
        <v>0</v>
      </c>
      <c r="H50" s="373">
        <f t="shared" si="7"/>
        <v>0</v>
      </c>
      <c r="I50" s="373">
        <f t="shared" si="7"/>
        <v>0</v>
      </c>
      <c r="J50" s="373">
        <f t="shared" si="7"/>
        <v>0</v>
      </c>
      <c r="K50" s="373">
        <f t="shared" si="7"/>
        <v>0</v>
      </c>
      <c r="L50" s="373">
        <f t="shared" si="7"/>
        <v>0</v>
      </c>
      <c r="M50" s="373">
        <f t="shared" si="7"/>
        <v>0</v>
      </c>
      <c r="N50" s="373">
        <f t="shared" si="7"/>
        <v>0</v>
      </c>
      <c r="O50" s="373">
        <f t="shared" si="7"/>
        <v>0</v>
      </c>
      <c r="P50" s="375">
        <f>SUM(D50:O51)</f>
        <v>0</v>
      </c>
    </row>
    <row r="51" spans="2:16" x14ac:dyDescent="0.25">
      <c r="B51" s="381"/>
      <c r="C51" s="54" t="s">
        <v>21</v>
      </c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6"/>
    </row>
    <row r="52" spans="2:16" ht="18" customHeight="1" x14ac:dyDescent="0.25">
      <c r="B52" s="381"/>
      <c r="C52" s="55" t="s">
        <v>39</v>
      </c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1">
        <f>SUM(D52:O52)</f>
        <v>0</v>
      </c>
    </row>
    <row r="53" spans="2:16" ht="18" customHeight="1" thickBot="1" x14ac:dyDescent="0.3">
      <c r="B53" s="381"/>
      <c r="C53" s="55" t="s">
        <v>40</v>
      </c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2">
        <f>SUM(D53:O53)</f>
        <v>0</v>
      </c>
    </row>
    <row r="54" spans="2:16" ht="4.7" customHeight="1" thickBot="1" x14ac:dyDescent="0.3">
      <c r="B54" s="377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9"/>
    </row>
    <row r="55" spans="2:16" ht="18" customHeight="1" x14ac:dyDescent="0.25">
      <c r="B55" s="380" t="s">
        <v>49</v>
      </c>
      <c r="C55" s="57" t="s">
        <v>50</v>
      </c>
      <c r="D55" s="373">
        <f>SUM(D57:D59)</f>
        <v>0</v>
      </c>
      <c r="E55" s="373">
        <f t="shared" ref="E55:O55" si="8">SUM(E57:E59)</f>
        <v>0</v>
      </c>
      <c r="F55" s="373">
        <f t="shared" si="8"/>
        <v>0</v>
      </c>
      <c r="G55" s="373">
        <f t="shared" si="8"/>
        <v>0</v>
      </c>
      <c r="H55" s="373">
        <f t="shared" si="8"/>
        <v>0</v>
      </c>
      <c r="I55" s="373">
        <f t="shared" si="8"/>
        <v>0</v>
      </c>
      <c r="J55" s="373">
        <f t="shared" si="8"/>
        <v>0</v>
      </c>
      <c r="K55" s="373">
        <f t="shared" si="8"/>
        <v>0</v>
      </c>
      <c r="L55" s="373">
        <f t="shared" si="8"/>
        <v>0</v>
      </c>
      <c r="M55" s="373">
        <f t="shared" si="8"/>
        <v>0</v>
      </c>
      <c r="N55" s="373">
        <f t="shared" si="8"/>
        <v>0</v>
      </c>
      <c r="O55" s="373">
        <f t="shared" si="8"/>
        <v>0</v>
      </c>
      <c r="P55" s="375">
        <f>SUM(D55:O56)</f>
        <v>0</v>
      </c>
    </row>
    <row r="56" spans="2:16" x14ac:dyDescent="0.25">
      <c r="B56" s="381"/>
      <c r="C56" s="54" t="s">
        <v>21</v>
      </c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6"/>
    </row>
    <row r="57" spans="2:16" ht="18" customHeight="1" x14ac:dyDescent="0.25">
      <c r="B57" s="381"/>
      <c r="C57" s="55" t="s">
        <v>39</v>
      </c>
      <c r="D57" s="1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1">
        <f>SUM(D57:O57)</f>
        <v>0</v>
      </c>
    </row>
    <row r="58" spans="2:16" ht="18" customHeight="1" x14ac:dyDescent="0.25">
      <c r="B58" s="381"/>
      <c r="C58" s="55" t="s">
        <v>40</v>
      </c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2">
        <f>SUM(D58:O58)</f>
        <v>0</v>
      </c>
    </row>
    <row r="59" spans="2:16" ht="18" customHeight="1" thickBot="1" x14ac:dyDescent="0.3">
      <c r="B59" s="381"/>
      <c r="C59" s="56" t="s">
        <v>86</v>
      </c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53">
        <f>SUM(D59:O59)</f>
        <v>0</v>
      </c>
    </row>
    <row r="60" spans="2:16" ht="4.7" customHeight="1" thickBot="1" x14ac:dyDescent="0.3">
      <c r="B60" s="377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9"/>
    </row>
    <row r="61" spans="2:16" ht="18" customHeight="1" x14ac:dyDescent="0.25">
      <c r="B61" s="380" t="s">
        <v>51</v>
      </c>
      <c r="C61" s="57" t="s">
        <v>52</v>
      </c>
      <c r="D61" s="373">
        <f t="shared" ref="D61:O61" si="9">SUM(D63:D64)</f>
        <v>0</v>
      </c>
      <c r="E61" s="373">
        <f t="shared" si="9"/>
        <v>0</v>
      </c>
      <c r="F61" s="373">
        <f t="shared" si="9"/>
        <v>0</v>
      </c>
      <c r="G61" s="373">
        <f t="shared" si="9"/>
        <v>0</v>
      </c>
      <c r="H61" s="373">
        <f t="shared" si="9"/>
        <v>0</v>
      </c>
      <c r="I61" s="373">
        <f t="shared" si="9"/>
        <v>0</v>
      </c>
      <c r="J61" s="373">
        <f t="shared" si="9"/>
        <v>0</v>
      </c>
      <c r="K61" s="373">
        <f t="shared" si="9"/>
        <v>0</v>
      </c>
      <c r="L61" s="373">
        <f t="shared" si="9"/>
        <v>0</v>
      </c>
      <c r="M61" s="373">
        <f t="shared" si="9"/>
        <v>0</v>
      </c>
      <c r="N61" s="373">
        <f t="shared" si="9"/>
        <v>0</v>
      </c>
      <c r="O61" s="373">
        <f t="shared" si="9"/>
        <v>0</v>
      </c>
      <c r="P61" s="375">
        <f>SUM(D61:O62)</f>
        <v>0</v>
      </c>
    </row>
    <row r="62" spans="2:16" x14ac:dyDescent="0.25">
      <c r="B62" s="381"/>
      <c r="C62" s="54" t="s">
        <v>21</v>
      </c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6"/>
    </row>
    <row r="63" spans="2:16" ht="18" customHeight="1" x14ac:dyDescent="0.25">
      <c r="B63" s="381"/>
      <c r="C63" s="55" t="s">
        <v>39</v>
      </c>
      <c r="D63" s="1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1">
        <f>SUM(D63:O63)</f>
        <v>0</v>
      </c>
    </row>
    <row r="64" spans="2:16" ht="18" customHeight="1" thickBot="1" x14ac:dyDescent="0.3">
      <c r="B64" s="381"/>
      <c r="C64" s="55" t="s">
        <v>40</v>
      </c>
      <c r="D64" s="1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2">
        <f>SUM(D64:O64)</f>
        <v>0</v>
      </c>
    </row>
    <row r="65" spans="2:16" ht="4.7" customHeight="1" thickBot="1" x14ac:dyDescent="0.3">
      <c r="B65" s="377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9"/>
    </row>
    <row r="66" spans="2:16" ht="18" customHeight="1" x14ac:dyDescent="0.25">
      <c r="B66" s="380" t="s">
        <v>53</v>
      </c>
      <c r="C66" s="57" t="s">
        <v>54</v>
      </c>
      <c r="D66" s="373">
        <f t="shared" ref="D66:O66" si="10">SUM(D68:D69)</f>
        <v>0</v>
      </c>
      <c r="E66" s="373">
        <f t="shared" si="10"/>
        <v>0</v>
      </c>
      <c r="F66" s="373">
        <f t="shared" si="10"/>
        <v>0</v>
      </c>
      <c r="G66" s="373">
        <f t="shared" si="10"/>
        <v>0</v>
      </c>
      <c r="H66" s="373">
        <f t="shared" si="10"/>
        <v>0</v>
      </c>
      <c r="I66" s="373">
        <f t="shared" si="10"/>
        <v>0</v>
      </c>
      <c r="J66" s="373">
        <f t="shared" si="10"/>
        <v>0</v>
      </c>
      <c r="K66" s="373">
        <f t="shared" si="10"/>
        <v>0</v>
      </c>
      <c r="L66" s="373">
        <f t="shared" si="10"/>
        <v>0</v>
      </c>
      <c r="M66" s="373">
        <f t="shared" si="10"/>
        <v>0</v>
      </c>
      <c r="N66" s="373">
        <f t="shared" si="10"/>
        <v>0</v>
      </c>
      <c r="O66" s="373">
        <f t="shared" si="10"/>
        <v>0</v>
      </c>
      <c r="P66" s="375">
        <f>SUM(D66:O67)</f>
        <v>0</v>
      </c>
    </row>
    <row r="67" spans="2:16" x14ac:dyDescent="0.25">
      <c r="B67" s="381"/>
      <c r="C67" s="54" t="s">
        <v>21</v>
      </c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6"/>
    </row>
    <row r="68" spans="2:16" ht="18" customHeight="1" x14ac:dyDescent="0.25">
      <c r="B68" s="381"/>
      <c r="C68" s="55" t="s">
        <v>39</v>
      </c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1">
        <f>SUM(D68:O68)</f>
        <v>0</v>
      </c>
    </row>
    <row r="69" spans="2:16" ht="18" customHeight="1" thickBot="1" x14ac:dyDescent="0.3">
      <c r="B69" s="381"/>
      <c r="C69" s="55" t="s">
        <v>40</v>
      </c>
      <c r="D69" s="1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2">
        <f>SUM(D69:O69)</f>
        <v>0</v>
      </c>
    </row>
    <row r="70" spans="2:16" ht="4.7" customHeight="1" thickBot="1" x14ac:dyDescent="0.3">
      <c r="B70" s="377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9"/>
    </row>
    <row r="71" spans="2:16" ht="18" customHeight="1" x14ac:dyDescent="0.25">
      <c r="B71" s="380" t="s">
        <v>55</v>
      </c>
      <c r="C71" s="57" t="s">
        <v>56</v>
      </c>
      <c r="D71" s="373">
        <f t="shared" ref="D71:O71" si="11">SUM(D73:D74)</f>
        <v>0</v>
      </c>
      <c r="E71" s="373">
        <f t="shared" si="11"/>
        <v>0</v>
      </c>
      <c r="F71" s="373">
        <f t="shared" si="11"/>
        <v>0</v>
      </c>
      <c r="G71" s="373">
        <f t="shared" si="11"/>
        <v>0</v>
      </c>
      <c r="H71" s="373">
        <f t="shared" si="11"/>
        <v>0</v>
      </c>
      <c r="I71" s="373">
        <f t="shared" si="11"/>
        <v>0</v>
      </c>
      <c r="J71" s="373">
        <f t="shared" si="11"/>
        <v>0</v>
      </c>
      <c r="K71" s="373">
        <f t="shared" si="11"/>
        <v>0</v>
      </c>
      <c r="L71" s="373">
        <f t="shared" si="11"/>
        <v>0</v>
      </c>
      <c r="M71" s="373">
        <f t="shared" si="11"/>
        <v>0</v>
      </c>
      <c r="N71" s="373">
        <f t="shared" si="11"/>
        <v>0</v>
      </c>
      <c r="O71" s="373">
        <f t="shared" si="11"/>
        <v>0</v>
      </c>
      <c r="P71" s="375">
        <f>SUM(D71:O72)</f>
        <v>0</v>
      </c>
    </row>
    <row r="72" spans="2:16" x14ac:dyDescent="0.25">
      <c r="B72" s="381"/>
      <c r="C72" s="54" t="s">
        <v>21</v>
      </c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6"/>
    </row>
    <row r="73" spans="2:16" ht="18" customHeight="1" x14ac:dyDescent="0.25">
      <c r="B73" s="381"/>
      <c r="C73" s="55" t="s">
        <v>39</v>
      </c>
      <c r="D73" s="1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1">
        <f>SUM(D73:O73)</f>
        <v>0</v>
      </c>
    </row>
    <row r="74" spans="2:16" ht="18" customHeight="1" thickBot="1" x14ac:dyDescent="0.3">
      <c r="B74" s="381"/>
      <c r="C74" s="55" t="s">
        <v>40</v>
      </c>
      <c r="D74" s="1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2">
        <f>SUM(D74:O74)</f>
        <v>0</v>
      </c>
    </row>
    <row r="75" spans="2:16" ht="4.7" customHeight="1" thickBot="1" x14ac:dyDescent="0.3">
      <c r="B75" s="377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9"/>
    </row>
    <row r="76" spans="2:16" ht="18" customHeight="1" x14ac:dyDescent="0.25">
      <c r="B76" s="380" t="s">
        <v>57</v>
      </c>
      <c r="C76" s="57" t="s">
        <v>77</v>
      </c>
      <c r="D76" s="373">
        <f t="shared" ref="D76:O76" si="12">SUM(D78:D79)</f>
        <v>0</v>
      </c>
      <c r="E76" s="373">
        <f t="shared" si="12"/>
        <v>0</v>
      </c>
      <c r="F76" s="373">
        <f t="shared" si="12"/>
        <v>0</v>
      </c>
      <c r="G76" s="373">
        <f t="shared" si="12"/>
        <v>0</v>
      </c>
      <c r="H76" s="373">
        <f t="shared" si="12"/>
        <v>0</v>
      </c>
      <c r="I76" s="373">
        <f t="shared" si="12"/>
        <v>0</v>
      </c>
      <c r="J76" s="373">
        <f t="shared" si="12"/>
        <v>0</v>
      </c>
      <c r="K76" s="373">
        <f t="shared" si="12"/>
        <v>0</v>
      </c>
      <c r="L76" s="373">
        <f t="shared" si="12"/>
        <v>0</v>
      </c>
      <c r="M76" s="373">
        <f t="shared" si="12"/>
        <v>0</v>
      </c>
      <c r="N76" s="373">
        <f t="shared" si="12"/>
        <v>0</v>
      </c>
      <c r="O76" s="373">
        <f t="shared" si="12"/>
        <v>0</v>
      </c>
      <c r="P76" s="375">
        <f>SUM(D76:O77)</f>
        <v>0</v>
      </c>
    </row>
    <row r="77" spans="2:16" x14ac:dyDescent="0.25">
      <c r="B77" s="381"/>
      <c r="C77" s="54" t="s">
        <v>21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6"/>
    </row>
    <row r="78" spans="2:16" ht="18" customHeight="1" x14ac:dyDescent="0.25">
      <c r="B78" s="381"/>
      <c r="C78" s="55" t="s">
        <v>39</v>
      </c>
      <c r="D78" s="1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1">
        <f>SUM(D78:O78)</f>
        <v>0</v>
      </c>
    </row>
    <row r="79" spans="2:16" ht="18" customHeight="1" thickBot="1" x14ac:dyDescent="0.3">
      <c r="B79" s="381"/>
      <c r="C79" s="55" t="s">
        <v>40</v>
      </c>
      <c r="D79" s="1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52">
        <f>SUM(D79:O79)</f>
        <v>0</v>
      </c>
    </row>
    <row r="80" spans="2:16" ht="4.7" customHeight="1" thickBot="1" x14ac:dyDescent="0.3">
      <c r="B80" s="377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</row>
    <row r="81" spans="2:16" ht="18" customHeight="1" x14ac:dyDescent="0.25">
      <c r="B81" s="380" t="s">
        <v>58</v>
      </c>
      <c r="C81" s="57" t="s">
        <v>78</v>
      </c>
      <c r="D81" s="373">
        <f t="shared" ref="D81:O81" si="13">SUM(D83:D84)</f>
        <v>0</v>
      </c>
      <c r="E81" s="373">
        <f t="shared" si="13"/>
        <v>0</v>
      </c>
      <c r="F81" s="373">
        <f t="shared" si="13"/>
        <v>0</v>
      </c>
      <c r="G81" s="373">
        <f t="shared" si="13"/>
        <v>0</v>
      </c>
      <c r="H81" s="373">
        <f t="shared" si="13"/>
        <v>0</v>
      </c>
      <c r="I81" s="373">
        <f t="shared" si="13"/>
        <v>0</v>
      </c>
      <c r="J81" s="373">
        <f t="shared" si="13"/>
        <v>0</v>
      </c>
      <c r="K81" s="373">
        <f t="shared" si="13"/>
        <v>0</v>
      </c>
      <c r="L81" s="373">
        <f t="shared" si="13"/>
        <v>0</v>
      </c>
      <c r="M81" s="373">
        <f t="shared" si="13"/>
        <v>0</v>
      </c>
      <c r="N81" s="373">
        <f t="shared" si="13"/>
        <v>0</v>
      </c>
      <c r="O81" s="373">
        <f t="shared" si="13"/>
        <v>0</v>
      </c>
      <c r="P81" s="375">
        <f>SUM(D81:O82)</f>
        <v>0</v>
      </c>
    </row>
    <row r="82" spans="2:16" x14ac:dyDescent="0.25">
      <c r="B82" s="381"/>
      <c r="C82" s="54" t="s">
        <v>21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6"/>
    </row>
    <row r="83" spans="2:16" ht="18" customHeight="1" x14ac:dyDescent="0.25">
      <c r="B83" s="381"/>
      <c r="C83" s="55" t="s">
        <v>39</v>
      </c>
      <c r="D83" s="1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1">
        <f>SUM(D83:O83)</f>
        <v>0</v>
      </c>
    </row>
    <row r="84" spans="2:16" ht="18" customHeight="1" thickBot="1" x14ac:dyDescent="0.3">
      <c r="B84" s="381"/>
      <c r="C84" s="55" t="s">
        <v>40</v>
      </c>
      <c r="D84" s="1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52">
        <f>SUM(D84:O84)</f>
        <v>0</v>
      </c>
    </row>
    <row r="85" spans="2:16" ht="4.7" customHeight="1" thickBot="1" x14ac:dyDescent="0.3">
      <c r="B85" s="377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9"/>
    </row>
    <row r="86" spans="2:16" ht="18" customHeight="1" x14ac:dyDescent="0.25">
      <c r="B86" s="380" t="s">
        <v>59</v>
      </c>
      <c r="C86" s="57" t="s">
        <v>79</v>
      </c>
      <c r="D86" s="373">
        <f t="shared" ref="D86:O86" si="14">SUM(D88:D89)</f>
        <v>0</v>
      </c>
      <c r="E86" s="373">
        <f t="shared" si="14"/>
        <v>0</v>
      </c>
      <c r="F86" s="373">
        <f t="shared" si="14"/>
        <v>0</v>
      </c>
      <c r="G86" s="373">
        <f t="shared" si="14"/>
        <v>0</v>
      </c>
      <c r="H86" s="373">
        <f t="shared" si="14"/>
        <v>0</v>
      </c>
      <c r="I86" s="373">
        <f t="shared" si="14"/>
        <v>0</v>
      </c>
      <c r="J86" s="373">
        <f t="shared" si="14"/>
        <v>0</v>
      </c>
      <c r="K86" s="373">
        <f t="shared" si="14"/>
        <v>0</v>
      </c>
      <c r="L86" s="373">
        <f t="shared" si="14"/>
        <v>0</v>
      </c>
      <c r="M86" s="373">
        <f t="shared" si="14"/>
        <v>0</v>
      </c>
      <c r="N86" s="373">
        <f t="shared" si="14"/>
        <v>0</v>
      </c>
      <c r="O86" s="373">
        <f t="shared" si="14"/>
        <v>0</v>
      </c>
      <c r="P86" s="375">
        <f>SUM(D86:O87)</f>
        <v>0</v>
      </c>
    </row>
    <row r="87" spans="2:16" x14ac:dyDescent="0.25">
      <c r="B87" s="381"/>
      <c r="C87" s="54" t="s">
        <v>21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6"/>
    </row>
    <row r="88" spans="2:16" ht="18" customHeight="1" x14ac:dyDescent="0.25">
      <c r="B88" s="381"/>
      <c r="C88" s="55" t="s">
        <v>39</v>
      </c>
      <c r="D88" s="1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51">
        <f>SUM(D88:O88)</f>
        <v>0</v>
      </c>
    </row>
    <row r="89" spans="2:16" ht="18" customHeight="1" thickBot="1" x14ac:dyDescent="0.3">
      <c r="B89" s="381"/>
      <c r="C89" s="55" t="s">
        <v>40</v>
      </c>
      <c r="D89" s="1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52">
        <f>SUM(D89:O89)</f>
        <v>0</v>
      </c>
    </row>
    <row r="90" spans="2:16" ht="7.5" customHeight="1" thickBot="1" x14ac:dyDescent="0.3">
      <c r="B90" s="384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6"/>
    </row>
    <row r="91" spans="2:16" ht="15.75" thickBot="1" x14ac:dyDescent="0.3">
      <c r="B91" s="387" t="s">
        <v>4</v>
      </c>
      <c r="C91" s="388"/>
      <c r="D91" s="15">
        <f t="shared" ref="D91:O91" si="15">D15+D20+D25+D30+D35+D40+D45+D50+D55+D61+D66+D71+D76+D81+D86</f>
        <v>0</v>
      </c>
      <c r="E91" s="16">
        <f t="shared" si="15"/>
        <v>0</v>
      </c>
      <c r="F91" s="16">
        <f t="shared" si="15"/>
        <v>0</v>
      </c>
      <c r="G91" s="16">
        <f t="shared" si="15"/>
        <v>0</v>
      </c>
      <c r="H91" s="16">
        <f t="shared" si="15"/>
        <v>0</v>
      </c>
      <c r="I91" s="16">
        <f t="shared" si="15"/>
        <v>0</v>
      </c>
      <c r="J91" s="16">
        <f t="shared" si="15"/>
        <v>0</v>
      </c>
      <c r="K91" s="16">
        <f t="shared" si="15"/>
        <v>0</v>
      </c>
      <c r="L91" s="16">
        <f t="shared" si="15"/>
        <v>0</v>
      </c>
      <c r="M91" s="16">
        <f t="shared" si="15"/>
        <v>0</v>
      </c>
      <c r="N91" s="16">
        <f t="shared" si="15"/>
        <v>0</v>
      </c>
      <c r="O91" s="17">
        <f t="shared" si="15"/>
        <v>0</v>
      </c>
      <c r="P91" s="18">
        <f>SUM(D91:O91)</f>
        <v>0</v>
      </c>
    </row>
    <row r="92" spans="2:16" x14ac:dyDescent="0.25">
      <c r="B92" s="389" t="s">
        <v>39</v>
      </c>
      <c r="C92" s="390"/>
      <c r="D92" s="163">
        <f t="shared" ref="D92:O92" si="16">D17+D22+D27+D32+D37+D42+D47+D52+D57+D63+D68+D73+D78+D83+D88</f>
        <v>0</v>
      </c>
      <c r="E92" s="164">
        <f t="shared" si="16"/>
        <v>0</v>
      </c>
      <c r="F92" s="164">
        <f t="shared" si="16"/>
        <v>0</v>
      </c>
      <c r="G92" s="164">
        <f t="shared" si="16"/>
        <v>0</v>
      </c>
      <c r="H92" s="164">
        <f t="shared" si="16"/>
        <v>0</v>
      </c>
      <c r="I92" s="164">
        <f t="shared" si="16"/>
        <v>0</v>
      </c>
      <c r="J92" s="164">
        <f t="shared" si="16"/>
        <v>0</v>
      </c>
      <c r="K92" s="164">
        <f t="shared" si="16"/>
        <v>0</v>
      </c>
      <c r="L92" s="164">
        <f t="shared" si="16"/>
        <v>0</v>
      </c>
      <c r="M92" s="164">
        <f t="shared" si="16"/>
        <v>0</v>
      </c>
      <c r="N92" s="164">
        <f t="shared" si="16"/>
        <v>0</v>
      </c>
      <c r="O92" s="165">
        <f t="shared" si="16"/>
        <v>0</v>
      </c>
      <c r="P92" s="166">
        <f>SUM(D92:O92)</f>
        <v>0</v>
      </c>
    </row>
    <row r="93" spans="2:16" x14ac:dyDescent="0.25">
      <c r="B93" s="382" t="s">
        <v>40</v>
      </c>
      <c r="C93" s="383"/>
      <c r="D93" s="19">
        <f t="shared" ref="D93:O93" si="17">SUM(D18+D23+D28+D33+D38+D43+D48+D53+D58+D64+D69+D74+D79+D84+D89)</f>
        <v>0</v>
      </c>
      <c r="E93" s="19">
        <f t="shared" si="17"/>
        <v>0</v>
      </c>
      <c r="F93" s="19">
        <f t="shared" si="17"/>
        <v>0</v>
      </c>
      <c r="G93" s="19">
        <f t="shared" si="17"/>
        <v>0</v>
      </c>
      <c r="H93" s="19">
        <f t="shared" si="17"/>
        <v>0</v>
      </c>
      <c r="I93" s="19">
        <f t="shared" si="17"/>
        <v>0</v>
      </c>
      <c r="J93" s="19">
        <f t="shared" si="17"/>
        <v>0</v>
      </c>
      <c r="K93" s="19">
        <f t="shared" si="17"/>
        <v>0</v>
      </c>
      <c r="L93" s="19">
        <f t="shared" si="17"/>
        <v>0</v>
      </c>
      <c r="M93" s="19">
        <f t="shared" si="17"/>
        <v>0</v>
      </c>
      <c r="N93" s="19">
        <f t="shared" si="17"/>
        <v>0</v>
      </c>
      <c r="O93" s="19">
        <f t="shared" si="17"/>
        <v>0</v>
      </c>
      <c r="P93" s="20">
        <f>SUM(D93:O93)</f>
        <v>0</v>
      </c>
    </row>
    <row r="94" spans="2:16" ht="16.5" x14ac:dyDescent="0.3"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6" spans="2:16" x14ac:dyDescent="0.25">
      <c r="P96" s="23"/>
    </row>
  </sheetData>
  <sheetProtection selectLockedCells="1"/>
  <mergeCells count="245">
    <mergeCell ref="O81:O82"/>
    <mergeCell ref="P81:P82"/>
    <mergeCell ref="M81:M82"/>
    <mergeCell ref="N81:N82"/>
    <mergeCell ref="B75:P75"/>
    <mergeCell ref="B80:P80"/>
    <mergeCell ref="B85:P85"/>
    <mergeCell ref="B81:B84"/>
    <mergeCell ref="K76:K77"/>
    <mergeCell ref="E81:E82"/>
    <mergeCell ref="F81:F82"/>
    <mergeCell ref="G81:G82"/>
    <mergeCell ref="H81:H82"/>
    <mergeCell ref="I81:I82"/>
    <mergeCell ref="J81:J82"/>
    <mergeCell ref="B76:B79"/>
    <mergeCell ref="D76:D77"/>
    <mergeCell ref="D81:D82"/>
    <mergeCell ref="O76:O77"/>
    <mergeCell ref="P76:P77"/>
    <mergeCell ref="I76:I77"/>
    <mergeCell ref="J76:J77"/>
    <mergeCell ref="K81:K82"/>
    <mergeCell ref="L81:L82"/>
    <mergeCell ref="B70:P70"/>
    <mergeCell ref="B71:B74"/>
    <mergeCell ref="D71:D72"/>
    <mergeCell ref="E71:E72"/>
    <mergeCell ref="F71:F72"/>
    <mergeCell ref="G71:G72"/>
    <mergeCell ref="I71:I72"/>
    <mergeCell ref="J71:J72"/>
    <mergeCell ref="K71:K72"/>
    <mergeCell ref="L71:L72"/>
    <mergeCell ref="M71:M72"/>
    <mergeCell ref="N71:N72"/>
    <mergeCell ref="H71:H72"/>
    <mergeCell ref="O71:O72"/>
    <mergeCell ref="P71:P72"/>
    <mergeCell ref="B93:C93"/>
    <mergeCell ref="K86:K87"/>
    <mergeCell ref="L86:L87"/>
    <mergeCell ref="M86:M87"/>
    <mergeCell ref="B86:B89"/>
    <mergeCell ref="D86:D87"/>
    <mergeCell ref="E86:E87"/>
    <mergeCell ref="F86:F87"/>
    <mergeCell ref="B90:P90"/>
    <mergeCell ref="B91:C91"/>
    <mergeCell ref="N86:N87"/>
    <mergeCell ref="O86:O87"/>
    <mergeCell ref="P86:P87"/>
    <mergeCell ref="G86:G87"/>
    <mergeCell ref="H86:H87"/>
    <mergeCell ref="I86:I87"/>
    <mergeCell ref="J86:J87"/>
    <mergeCell ref="B92:C92"/>
    <mergeCell ref="L76:L77"/>
    <mergeCell ref="M76:M77"/>
    <mergeCell ref="N76:N77"/>
    <mergeCell ref="E76:E77"/>
    <mergeCell ref="F76:F77"/>
    <mergeCell ref="G76:G77"/>
    <mergeCell ref="H76:H77"/>
    <mergeCell ref="B61:B64"/>
    <mergeCell ref="D61:D62"/>
    <mergeCell ref="E61:E62"/>
    <mergeCell ref="F61:F62"/>
    <mergeCell ref="G61:G62"/>
    <mergeCell ref="H61:H62"/>
    <mergeCell ref="B65:P65"/>
    <mergeCell ref="B66:B69"/>
    <mergeCell ref="D66:D67"/>
    <mergeCell ref="E66:E67"/>
    <mergeCell ref="F66:F67"/>
    <mergeCell ref="G66:G67"/>
    <mergeCell ref="H66:H67"/>
    <mergeCell ref="K66:K67"/>
    <mergeCell ref="L66:L67"/>
    <mergeCell ref="M66:M67"/>
    <mergeCell ref="N66:N67"/>
    <mergeCell ref="O66:O67"/>
    <mergeCell ref="P66:P67"/>
    <mergeCell ref="I66:I67"/>
    <mergeCell ref="J66:J67"/>
    <mergeCell ref="O61:O62"/>
    <mergeCell ref="P61:P62"/>
    <mergeCell ref="I61:I62"/>
    <mergeCell ref="J61:J62"/>
    <mergeCell ref="K61:K62"/>
    <mergeCell ref="L61:L62"/>
    <mergeCell ref="M61:M62"/>
    <mergeCell ref="N61:N62"/>
    <mergeCell ref="L55:L56"/>
    <mergeCell ref="M55:M56"/>
    <mergeCell ref="N55:N56"/>
    <mergeCell ref="O55:O56"/>
    <mergeCell ref="P55:P56"/>
    <mergeCell ref="B60:P60"/>
    <mergeCell ref="B54:P54"/>
    <mergeCell ref="B55:B59"/>
    <mergeCell ref="D55:D56"/>
    <mergeCell ref="E55:E56"/>
    <mergeCell ref="F55:F56"/>
    <mergeCell ref="G55:G56"/>
    <mergeCell ref="H55:H56"/>
    <mergeCell ref="I55:I56"/>
    <mergeCell ref="J55:J56"/>
    <mergeCell ref="K55:K56"/>
    <mergeCell ref="K50:K51"/>
    <mergeCell ref="L50:L51"/>
    <mergeCell ref="M50:M51"/>
    <mergeCell ref="N50:N51"/>
    <mergeCell ref="O50:O51"/>
    <mergeCell ref="P50:P51"/>
    <mergeCell ref="P45:P46"/>
    <mergeCell ref="B49:P49"/>
    <mergeCell ref="B50:B53"/>
    <mergeCell ref="D50:D51"/>
    <mergeCell ref="E50:E51"/>
    <mergeCell ref="F50:F51"/>
    <mergeCell ref="G50:G51"/>
    <mergeCell ref="H50:H51"/>
    <mergeCell ref="I50:I51"/>
    <mergeCell ref="J50:J51"/>
    <mergeCell ref="J45:J46"/>
    <mergeCell ref="K45:K46"/>
    <mergeCell ref="L45:L46"/>
    <mergeCell ref="M45:M46"/>
    <mergeCell ref="N45:N46"/>
    <mergeCell ref="O45:O46"/>
    <mergeCell ref="O40:O41"/>
    <mergeCell ref="P40:P41"/>
    <mergeCell ref="B44:P44"/>
    <mergeCell ref="B45:B48"/>
    <mergeCell ref="D45:D46"/>
    <mergeCell ref="E45:E46"/>
    <mergeCell ref="F45:F46"/>
    <mergeCell ref="G45:G46"/>
    <mergeCell ref="H45:H46"/>
    <mergeCell ref="I45:I46"/>
    <mergeCell ref="I40:I41"/>
    <mergeCell ref="J40:J41"/>
    <mergeCell ref="K40:K41"/>
    <mergeCell ref="L40:L41"/>
    <mergeCell ref="M40:M41"/>
    <mergeCell ref="N40:N41"/>
    <mergeCell ref="B40:B43"/>
    <mergeCell ref="D40:D41"/>
    <mergeCell ref="E40:E41"/>
    <mergeCell ref="F40:F41"/>
    <mergeCell ref="G40:G41"/>
    <mergeCell ref="H40:H41"/>
    <mergeCell ref="L35:L36"/>
    <mergeCell ref="M35:M36"/>
    <mergeCell ref="N35:N36"/>
    <mergeCell ref="O35:O36"/>
    <mergeCell ref="P35:P36"/>
    <mergeCell ref="B39:P39"/>
    <mergeCell ref="B34:P34"/>
    <mergeCell ref="B35:B38"/>
    <mergeCell ref="D35:D36"/>
    <mergeCell ref="E35:E36"/>
    <mergeCell ref="F35:F36"/>
    <mergeCell ref="G35:G36"/>
    <mergeCell ref="H35:H36"/>
    <mergeCell ref="I35:I36"/>
    <mergeCell ref="J35:J36"/>
    <mergeCell ref="K35:K36"/>
    <mergeCell ref="K30:K31"/>
    <mergeCell ref="L30:L31"/>
    <mergeCell ref="M30:M31"/>
    <mergeCell ref="N30:N31"/>
    <mergeCell ref="O30:O31"/>
    <mergeCell ref="P30:P31"/>
    <mergeCell ref="P25:P26"/>
    <mergeCell ref="B29:P29"/>
    <mergeCell ref="B30:B33"/>
    <mergeCell ref="D30:D31"/>
    <mergeCell ref="E30:E31"/>
    <mergeCell ref="F30:F31"/>
    <mergeCell ref="G30:G31"/>
    <mergeCell ref="H30:H31"/>
    <mergeCell ref="I30:I31"/>
    <mergeCell ref="J30:J31"/>
    <mergeCell ref="J25:J26"/>
    <mergeCell ref="K25:K26"/>
    <mergeCell ref="L25:L26"/>
    <mergeCell ref="M25:M26"/>
    <mergeCell ref="N25:N26"/>
    <mergeCell ref="O25:O26"/>
    <mergeCell ref="O20:O21"/>
    <mergeCell ref="P20:P21"/>
    <mergeCell ref="B24:P24"/>
    <mergeCell ref="B25:B28"/>
    <mergeCell ref="D25:D26"/>
    <mergeCell ref="E25:E26"/>
    <mergeCell ref="F25:F26"/>
    <mergeCell ref="G25:G26"/>
    <mergeCell ref="H25:H26"/>
    <mergeCell ref="I25:I26"/>
    <mergeCell ref="I20:I21"/>
    <mergeCell ref="J20:J21"/>
    <mergeCell ref="K20:K21"/>
    <mergeCell ref="L20:L21"/>
    <mergeCell ref="M20:M21"/>
    <mergeCell ref="N20:N21"/>
    <mergeCell ref="B20:B23"/>
    <mergeCell ref="D20:D21"/>
    <mergeCell ref="E20:E21"/>
    <mergeCell ref="F20:F21"/>
    <mergeCell ref="G20:G21"/>
    <mergeCell ref="H20:H21"/>
    <mergeCell ref="L15:L16"/>
    <mergeCell ref="M15:M16"/>
    <mergeCell ref="N15:N16"/>
    <mergeCell ref="O15:O16"/>
    <mergeCell ref="P15:P16"/>
    <mergeCell ref="B19:P19"/>
    <mergeCell ref="B14:P14"/>
    <mergeCell ref="B15:B18"/>
    <mergeCell ref="D15:D16"/>
    <mergeCell ref="E15:E16"/>
    <mergeCell ref="F15:F16"/>
    <mergeCell ref="G15:G16"/>
    <mergeCell ref="H15:H16"/>
    <mergeCell ref="I15:I16"/>
    <mergeCell ref="J15:J16"/>
    <mergeCell ref="K15:K16"/>
    <mergeCell ref="B8:P9"/>
    <mergeCell ref="B10:P10"/>
    <mergeCell ref="B11:P11"/>
    <mergeCell ref="B12:B13"/>
    <mergeCell ref="D12:O12"/>
    <mergeCell ref="P12:P13"/>
    <mergeCell ref="B2:P2"/>
    <mergeCell ref="B3:C3"/>
    <mergeCell ref="D3:P3"/>
    <mergeCell ref="B4:C4"/>
    <mergeCell ref="D4:P4"/>
    <mergeCell ref="B7:P7"/>
    <mergeCell ref="B5:C5"/>
    <mergeCell ref="B6:G6"/>
    <mergeCell ref="H6:P6"/>
    <mergeCell ref="D5:P5"/>
  </mergeCells>
  <pageMargins left="0.23622047244094491" right="0.15748031496062992" top="0.18" bottom="0.16" header="0.17" footer="0.16"/>
  <pageSetup paperSize="9" scale="83" fitToHeight="1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Analitika</vt:lpstr>
      <vt:lpstr>Proračun</vt:lpstr>
      <vt:lpstr>Provedbeni plan</vt:lpstr>
      <vt:lpstr>Analitika!Print_Area</vt:lpstr>
      <vt:lpstr>Proračun!Print_Area</vt:lpstr>
      <vt:lpstr>'Provedbeni plan'!Print_Area</vt:lpstr>
      <vt:lpstr>Proračun!Text27</vt:lpstr>
      <vt:lpstr>Proračun!Text30</vt:lpstr>
      <vt:lpstr>'Provedbeni plan'!Text33</vt:lpstr>
      <vt:lpstr>Proračun!Text35</vt:lpstr>
    </vt:vector>
  </TitlesOfParts>
  <Company>BICRO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Tomašek</dc:creator>
  <cp:lastModifiedBy>Vanja Agejev</cp:lastModifiedBy>
  <cp:lastPrinted>2018-07-13T11:48:18Z</cp:lastPrinted>
  <dcterms:created xsi:type="dcterms:W3CDTF">2011-11-30T12:17:38Z</dcterms:created>
  <dcterms:modified xsi:type="dcterms:W3CDTF">2019-04-18T12:35:58Z</dcterms:modified>
</cp:coreProperties>
</file>