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Z:\Računovodstvo\2. FINANCIJSKI IZVJESTAJI\2024 financijski izvještaji\Izvršenje financijskog plana\12.2024\"/>
    </mc:Choice>
  </mc:AlternateContent>
  <xr:revisionPtr revIDLastSave="0" documentId="13_ncr:1_{B1F8E2CB-C19D-4AD3-A472-1C74C7B9E00D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AŽETAK" sheetId="1" r:id="rId1"/>
    <sheet name=" Račun prihoda i rashoda " sheetId="11" r:id="rId2"/>
    <sheet name="Rashodi prema izvorima financi " sheetId="12" r:id="rId3"/>
    <sheet name="Rashodi prema funkcijskoj k " sheetId="8" r:id="rId4"/>
    <sheet name="Račun financiranja" sheetId="6" r:id="rId5"/>
    <sheet name="Račun fin prema izvorima f" sheetId="10" r:id="rId6"/>
    <sheet name="POSEBNI DIO" sheetId="7" r:id="rId7"/>
  </sheets>
  <definedNames>
    <definedName name="_xlnm.Print_Area" localSheetId="1">' Račun prihoda i rashoda '!#REF!</definedName>
    <definedName name="_xlnm.Print_Area" localSheetId="0">SAŽETAK!$B$2:$L$28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" i="1" l="1"/>
  <c r="F16" i="11"/>
  <c r="F11" i="11"/>
  <c r="F10" i="11" s="1"/>
  <c r="B12" i="12" l="1"/>
  <c r="B11" i="12" s="1"/>
  <c r="E12" i="12"/>
  <c r="E11" i="12" s="1"/>
  <c r="D12" i="12"/>
  <c r="D11" i="12" s="1"/>
  <c r="C14" i="12"/>
  <c r="C13" i="12"/>
  <c r="D11" i="11"/>
  <c r="E11" i="11"/>
  <c r="E10" i="11" s="1"/>
  <c r="D43" i="11"/>
  <c r="G22" i="1"/>
  <c r="G24" i="1" s="1"/>
  <c r="C36" i="11"/>
  <c r="C35" i="11" s="1"/>
  <c r="C11" i="11" s="1"/>
  <c r="H43" i="11"/>
  <c r="G43" i="11"/>
  <c r="F43" i="11"/>
  <c r="E43" i="11"/>
  <c r="C43" i="11"/>
  <c r="H41" i="11"/>
  <c r="H8" i="11" s="1"/>
  <c r="G41" i="11"/>
  <c r="G8" i="11" s="1"/>
  <c r="F41" i="11"/>
  <c r="F8" i="11" s="1"/>
  <c r="E41" i="11"/>
  <c r="E8" i="11" s="1"/>
  <c r="D41" i="11"/>
  <c r="D8" i="11" s="1"/>
  <c r="C41" i="11"/>
  <c r="C8" i="11" s="1"/>
  <c r="G5" i="12"/>
  <c r="F5" i="12"/>
  <c r="E5" i="12"/>
  <c r="D5" i="12"/>
  <c r="C5" i="12"/>
  <c r="B5" i="12"/>
  <c r="H7" i="8"/>
  <c r="G7" i="8"/>
  <c r="F7" i="8"/>
  <c r="E7" i="8"/>
  <c r="D7" i="8"/>
  <c r="C7" i="8"/>
  <c r="H5" i="8"/>
  <c r="G5" i="8"/>
  <c r="F5" i="8"/>
  <c r="E5" i="8"/>
  <c r="D5" i="8"/>
  <c r="C5" i="8"/>
  <c r="H7" i="6"/>
  <c r="G7" i="6"/>
  <c r="F7" i="6"/>
  <c r="E7" i="6"/>
  <c r="D7" i="6"/>
  <c r="C7" i="6"/>
  <c r="H5" i="6"/>
  <c r="G5" i="6"/>
  <c r="F5" i="6"/>
  <c r="E5" i="6"/>
  <c r="D5" i="6"/>
  <c r="C5" i="6"/>
  <c r="C12" i="12" l="1"/>
  <c r="C11" i="12" s="1"/>
  <c r="G27" i="1"/>
  <c r="D10" i="11" l="1"/>
  <c r="K26" i="1"/>
  <c r="L23" i="1"/>
  <c r="L22" i="1"/>
  <c r="J24" i="1"/>
  <c r="I24" i="1"/>
  <c r="I27" i="1" s="1"/>
  <c r="H24" i="1"/>
  <c r="H27" i="1" s="1"/>
  <c r="K23" i="1"/>
  <c r="K22" i="1"/>
  <c r="L15" i="1"/>
  <c r="L14" i="1"/>
  <c r="L12" i="1"/>
  <c r="L11" i="1"/>
  <c r="J16" i="1"/>
  <c r="I16" i="1"/>
  <c r="L16" i="1" s="1"/>
  <c r="H16" i="1"/>
  <c r="G16" i="1"/>
  <c r="K15" i="1"/>
  <c r="K14" i="1"/>
  <c r="J13" i="1"/>
  <c r="I13" i="1"/>
  <c r="H13" i="1"/>
  <c r="K12" i="1"/>
  <c r="L26" i="1"/>
  <c r="K25" i="1"/>
  <c r="L25" i="1"/>
  <c r="K16" i="1" l="1"/>
  <c r="I17" i="1"/>
  <c r="I28" i="1" s="1"/>
  <c r="L13" i="1"/>
  <c r="J17" i="1"/>
  <c r="H17" i="1"/>
  <c r="H28" i="1" s="1"/>
  <c r="L24" i="1"/>
  <c r="H11" i="11"/>
  <c r="H10" i="11" s="1"/>
  <c r="K24" i="1"/>
  <c r="J27" i="1"/>
  <c r="J28" i="1" l="1"/>
  <c r="L28" i="1" s="1"/>
  <c r="L17" i="1"/>
  <c r="K27" i="1"/>
  <c r="L27" i="1"/>
  <c r="G11" i="11" l="1"/>
  <c r="G10" i="11" s="1"/>
  <c r="C10" i="11"/>
  <c r="G11" i="1" s="1"/>
  <c r="G13" i="1" l="1"/>
  <c r="K11" i="1"/>
  <c r="G17" i="1" l="1"/>
  <c r="G28" i="1" s="1"/>
  <c r="K13" i="1"/>
  <c r="K28" i="1" l="1"/>
  <c r="K17" i="1"/>
</calcChain>
</file>

<file path=xl/sharedStrings.xml><?xml version="1.0" encoding="utf-8"?>
<sst xmlns="http://schemas.openxmlformats.org/spreadsheetml/2006/main" count="1288" uniqueCount="416">
  <si>
    <t>PRIHODI UKUPNO</t>
  </si>
  <si>
    <t>RASHODI UKUPNO</t>
  </si>
  <si>
    <t>RAZLIKA - VIŠAK / MANJAK</t>
  </si>
  <si>
    <t>Prihodi poslovanja</t>
  </si>
  <si>
    <t>Rashodi poslovanja</t>
  </si>
  <si>
    <t>Rashodi za zaposlene</t>
  </si>
  <si>
    <t>Rashodi za nabavu nefinancijske imovine</t>
  </si>
  <si>
    <t>Rashodi za nabavu neproizvedene dugotrajne imovine</t>
  </si>
  <si>
    <t>BROJČANA OZNAKA I NAZIV</t>
  </si>
  <si>
    <t>Primici od financijske imovine i zaduživanja</t>
  </si>
  <si>
    <t>Izdaci za financijsku imovinu i otplate zajmova</t>
  </si>
  <si>
    <t>II. POSEBNI DIO</t>
  </si>
  <si>
    <t>I. OPĆI DIO</t>
  </si>
  <si>
    <t>Materijalni rashodi</t>
  </si>
  <si>
    <t>Primici od zaduživanja</t>
  </si>
  <si>
    <t>PRIJENOS SREDSTAVA IZ PRETHODNE GODINE</t>
  </si>
  <si>
    <t>1 Opći prihodi i primici</t>
  </si>
  <si>
    <t>11 Opći prihodi i primici</t>
  </si>
  <si>
    <t>12 Sredstva učešća za pomoći</t>
  </si>
  <si>
    <t>3 Vlastiti prihodi</t>
  </si>
  <si>
    <t>31 Vlastiti prihodi</t>
  </si>
  <si>
    <t>INDEKS</t>
  </si>
  <si>
    <t>7 PRIHODI OD PRODAJE NEFINANCIJSKE IMOVINE</t>
  </si>
  <si>
    <t>6 PRIHODI POSLOVANJA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</si>
  <si>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</si>
  <si>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</si>
  <si>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</si>
  <si>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</si>
  <si>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Prihodi od prodaje proizvoda i robe te pruženih usluga</t>
  </si>
  <si>
    <t>Plaće (Bruto)</t>
  </si>
  <si>
    <t>Plaće za redovan rad</t>
  </si>
  <si>
    <t>Naknade troškova zaposlenima</t>
  </si>
  <si>
    <t>Službena putovanja</t>
  </si>
  <si>
    <t>6=5/2*100</t>
  </si>
  <si>
    <t>7=5/4*100</t>
  </si>
  <si>
    <t>IZVJEŠTAJ O PRIHODIMA I RASHODIMA PREMA IZVORIMA FINANCIRANJA</t>
  </si>
  <si>
    <t>IZVJEŠTAJ O RASHODIMA PREMA FUNKCIJSKOJ KLASIFIKACIJI</t>
  </si>
  <si>
    <t>Primljeni krediti i zajmovi od međunarodnih organizacija, institucija i tijela EU te inozemnih vlada</t>
  </si>
  <si>
    <t>IZVJEŠTAJ RAČUNA FINANCIRANJA PREMA IZVORIMA FINANCIRANJA</t>
  </si>
  <si>
    <t>5=4/3*100</t>
  </si>
  <si>
    <t>UKUPNO RASHODI</t>
  </si>
  <si>
    <t>UKUPNO PRIHODI</t>
  </si>
  <si>
    <t>INDEKS**</t>
  </si>
  <si>
    <t>RAZLIKA PRIMITAKA I IZDATAKA</t>
  </si>
  <si>
    <t>SAŽETAK  RAČUNA PRIHODA I RASHODA I RAČUNA FINANCIRANJA</t>
  </si>
  <si>
    <t>IZVJEŠTAJ PO PROGRAMSKOJ KLASIFIKACIJI</t>
  </si>
  <si>
    <t>PRIJENOS SREDSTAVA U SLJEDEĆE RAZDOBLJE</t>
  </si>
  <si>
    <t>SAŽETAK RAČUNA FINANCIRANJA</t>
  </si>
  <si>
    <t xml:space="preserve">NETO FINANCIRANJE </t>
  </si>
  <si>
    <t xml:space="preserve">VIŠAK/MANJAK + NETO FINANCIRANJE </t>
  </si>
  <si>
    <t>SAŽETAK RAČUNA PRIHODA I RASHODA</t>
  </si>
  <si>
    <t>Plavo obojane ćelije u stupcima 2-5 imaju upisane formule, u njih se podaci ne unose, nego se izračunavaju temeljem podataka unesenih u bijele ćelije.</t>
  </si>
  <si>
    <t>U stupcima 6 i 7 formule su unesene u sve ćelije (i plavo i bijelo obojane). Izračuni će se pojaviti s unosom podataka u stupce 2-5.</t>
  </si>
  <si>
    <t>Prihodi iz proračuna</t>
  </si>
  <si>
    <t>Prihodi iz nadležnog proračuna za financiranje rashoda</t>
  </si>
  <si>
    <t>Prihodi od nadležnog proračuna za financiranje izdataka</t>
  </si>
  <si>
    <t xml:space="preserve">OSTVARENJE/ IZVRŠENJE 
1.-12.2023. </t>
  </si>
  <si>
    <t>Pomoći od međunarodnih organizacija te institucija i tijela EU</t>
  </si>
  <si>
    <t>Prihodi od imovine</t>
  </si>
  <si>
    <t>Prihodi od financijske imovine</t>
  </si>
  <si>
    <t>Kamate na oročena sredstva i depozite po viđenju</t>
  </si>
  <si>
    <t>Prihodi od zateznih kamata</t>
  </si>
  <si>
    <t>Ostali prihodi od financijske imovine</t>
  </si>
  <si>
    <t>Prihodi od kamata na dane zajmove</t>
  </si>
  <si>
    <t>Prihodi od kamata na dane zajmove trgovačkim društvima i obrtnicima izvan javnog sektora</t>
  </si>
  <si>
    <t>Prihodi od pruženih usluga</t>
  </si>
  <si>
    <t>Povrat kapitalnih pomoći danih trgovačkim društvima i obrtnicima po protestiranim jamstvima</t>
  </si>
  <si>
    <t>Kazne, upravne mjere i ostali prihodi</t>
  </si>
  <si>
    <t>Ostali prihodi</t>
  </si>
  <si>
    <t/>
  </si>
  <si>
    <t>ODLJEV</t>
  </si>
  <si>
    <t>RASHODI</t>
  </si>
  <si>
    <t>3</t>
  </si>
  <si>
    <t>31</t>
  </si>
  <si>
    <t>3111</t>
  </si>
  <si>
    <t>3113</t>
  </si>
  <si>
    <t>Plaće za prekovremeni rad</t>
  </si>
  <si>
    <t>Ostali rashodi za zaposlene</t>
  </si>
  <si>
    <t>3121</t>
  </si>
  <si>
    <t>Doprinosi na plaće</t>
  </si>
  <si>
    <t>3132</t>
  </si>
  <si>
    <t>Doprinosi za obvezno zdravstveno osiguranje</t>
  </si>
  <si>
    <t>32</t>
  </si>
  <si>
    <t>3211</t>
  </si>
  <si>
    <t>3212</t>
  </si>
  <si>
    <t>Naknade za prijevoz, za rad na terenu i odvojeni život</t>
  </si>
  <si>
    <t>3213</t>
  </si>
  <si>
    <t>Stručno usavršavanje zaposlenika</t>
  </si>
  <si>
    <t>3214</t>
  </si>
  <si>
    <t>Ostale naknade troškova zaposlenima</t>
  </si>
  <si>
    <t>Rashodi za materijal i energiju</t>
  </si>
  <si>
    <t>3221</t>
  </si>
  <si>
    <t>Uredski materijal i ostali materijalni rashodi</t>
  </si>
  <si>
    <t>3223</t>
  </si>
  <si>
    <t>Energija</t>
  </si>
  <si>
    <t>3224</t>
  </si>
  <si>
    <t>Materijal i dijelovi za tekuće i investicijsko održavanje</t>
  </si>
  <si>
    <t>3225</t>
  </si>
  <si>
    <t>3227</t>
  </si>
  <si>
    <t>Službena, radna i zaštitna odjeća i obuća</t>
  </si>
  <si>
    <t>Rashodi za usluge</t>
  </si>
  <si>
    <t>3231</t>
  </si>
  <si>
    <t>3232</t>
  </si>
  <si>
    <t>3233</t>
  </si>
  <si>
    <t>Usluge promidžbe i informiranja</t>
  </si>
  <si>
    <t>3234</t>
  </si>
  <si>
    <t>Komunalne usluge</t>
  </si>
  <si>
    <t>3235</t>
  </si>
  <si>
    <t>Zakupnine i najamnine</t>
  </si>
  <si>
    <t>3236</t>
  </si>
  <si>
    <t>Zdravstvene i veterinarske usluge</t>
  </si>
  <si>
    <t>3237</t>
  </si>
  <si>
    <t>Intelektualne i osobne usluge</t>
  </si>
  <si>
    <t>3238</t>
  </si>
  <si>
    <t>Računalne usluge</t>
  </si>
  <si>
    <t>3239</t>
  </si>
  <si>
    <t>Ostale usluge</t>
  </si>
  <si>
    <t>Naknade troškova osobama izvan radnog odnosa</t>
  </si>
  <si>
    <t>3241</t>
  </si>
  <si>
    <t>Ostali nespomenuti rashodi poslovanja</t>
  </si>
  <si>
    <t>3291</t>
  </si>
  <si>
    <t>Naknade za rad predstavničkih i izvršnih tijela, povjerenstava i slično</t>
  </si>
  <si>
    <t>3292</t>
  </si>
  <si>
    <t>Premije osiguranja</t>
  </si>
  <si>
    <t>3293</t>
  </si>
  <si>
    <t>Reprezentacija</t>
  </si>
  <si>
    <t>3294</t>
  </si>
  <si>
    <t>Članarine i norme</t>
  </si>
  <si>
    <t>3295</t>
  </si>
  <si>
    <t>Pristojbe i naknade</t>
  </si>
  <si>
    <t>3296</t>
  </si>
  <si>
    <t>Troškovi sudskih postupaka</t>
  </si>
  <si>
    <t>3299</t>
  </si>
  <si>
    <t>34</t>
  </si>
  <si>
    <t>Financijski rashodi</t>
  </si>
  <si>
    <t>Ostali financijski rashodi</t>
  </si>
  <si>
    <t>3431</t>
  </si>
  <si>
    <t>Bankarske usluge i usluge platnog prometa</t>
  </si>
  <si>
    <t>3433</t>
  </si>
  <si>
    <t>Zatezne kamate</t>
  </si>
  <si>
    <t>35</t>
  </si>
  <si>
    <t>Subvencije</t>
  </si>
  <si>
    <t>Subvencije trgovačkim društvima u javnom sektoru</t>
  </si>
  <si>
    <t>3512</t>
  </si>
  <si>
    <t>3522</t>
  </si>
  <si>
    <t>Subvencije trgovačkim društvima, zadrugama, poljoprivrednicima i obrtnicima iz EU sredstava</t>
  </si>
  <si>
    <t>3531</t>
  </si>
  <si>
    <t>36</t>
  </si>
  <si>
    <t>Pomoći dane u inozemstvo i unutar općeg proračuna</t>
  </si>
  <si>
    <t>Pomoći inozemnim vladama</t>
  </si>
  <si>
    <t>3611</t>
  </si>
  <si>
    <t>Tekuće pomoći inozemnim vladama</t>
  </si>
  <si>
    <t>Pomoći temeljem prijenosa EU sredstava</t>
  </si>
  <si>
    <t>3681</t>
  </si>
  <si>
    <t>Tekuće pomoći temeljem prijenosa EU sredstava</t>
  </si>
  <si>
    <t>37</t>
  </si>
  <si>
    <t>Naknade građanima i kućanstvima na temelju osiguranja i druge naknade</t>
  </si>
  <si>
    <t>Ostale naknade građanima i kućanstvima iz proračuna</t>
  </si>
  <si>
    <t>3721</t>
  </si>
  <si>
    <t>Naknade građanima i kućanstvima u novcu</t>
  </si>
  <si>
    <t>3723</t>
  </si>
  <si>
    <t>Naknade građanima i kućanstvima iz EU sredstava</t>
  </si>
  <si>
    <t>38</t>
  </si>
  <si>
    <t>Kapitalne pomoći</t>
  </si>
  <si>
    <t>3865</t>
  </si>
  <si>
    <t>4</t>
  </si>
  <si>
    <t>41</t>
  </si>
  <si>
    <t>Nematerijalna imovina</t>
  </si>
  <si>
    <t>4123</t>
  </si>
  <si>
    <t>Licence</t>
  </si>
  <si>
    <t>42</t>
  </si>
  <si>
    <t>Rashodi za nabavu proizvedene dugotrajne imovine</t>
  </si>
  <si>
    <t>Postrojenja i oprema</t>
  </si>
  <si>
    <t>4221</t>
  </si>
  <si>
    <t>Uredska oprema i namještaj</t>
  </si>
  <si>
    <t>4222</t>
  </si>
  <si>
    <t>Komunikacijska oprema</t>
  </si>
  <si>
    <t>Oprema za održavanje i zaštitu</t>
  </si>
  <si>
    <t>Prijevozna sredstva</t>
  </si>
  <si>
    <t>4231</t>
  </si>
  <si>
    <t>Prijevozna sredstva u cestovnom prometu</t>
  </si>
  <si>
    <t>Nematerijalna proizvedena imovina</t>
  </si>
  <si>
    <t>4262</t>
  </si>
  <si>
    <t>Ulaganja u računalne programe</t>
  </si>
  <si>
    <t>Opći prihodi i primici</t>
  </si>
  <si>
    <t>11</t>
  </si>
  <si>
    <t>Sredstva učešća za pomoći</t>
  </si>
  <si>
    <t>Pomoći</t>
  </si>
  <si>
    <t>51</t>
  </si>
  <si>
    <t>Pomoći EU</t>
  </si>
  <si>
    <t>Fondovi EU</t>
  </si>
  <si>
    <t>Instrumenti EU nove generacije</t>
  </si>
  <si>
    <t>Namjenski primici od zaduživanja</t>
  </si>
  <si>
    <t>84</t>
  </si>
  <si>
    <t>Namjenski primici od povrata glavnica danih zajmova</t>
  </si>
  <si>
    <t>5 Pomoći</t>
  </si>
  <si>
    <t>51 Pomoći EU</t>
  </si>
  <si>
    <t>55 Refundacije iz pomoći EU</t>
  </si>
  <si>
    <t>56 Fondovi EU</t>
  </si>
  <si>
    <t>58 Instrumenti EU nove generacije</t>
  </si>
  <si>
    <t>8 Namjenski primici od zaduživanja</t>
  </si>
  <si>
    <t>84 Namjenski primici od povrata glavnica danih zajmova</t>
  </si>
  <si>
    <t>Primici (povrati) glavnice zajmova danih trgovačkim društvima i obrtnicima izvan javnog sektora</t>
  </si>
  <si>
    <t>Povrat zajmova danih tuzemnim trgovačkim društvima izvan javnog sektora</t>
  </si>
  <si>
    <t>Povrat zajmova danih tuzemnim obrtnicima</t>
  </si>
  <si>
    <t>Primici od povrata depozita od kreditnih i ostalih financijskih institucija - tuzemni</t>
  </si>
  <si>
    <t>Dionice i udjeli u glavnici inozemnih kreditnih i ostalih financijskih institucija</t>
  </si>
  <si>
    <t>Primljeni krediti i zajmovi od institucija i tijela EU</t>
  </si>
  <si>
    <t>5163</t>
  </si>
  <si>
    <t>5164</t>
  </si>
  <si>
    <t>53</t>
  </si>
  <si>
    <t>5332</t>
  </si>
  <si>
    <t>Izdaci za dane zajmove trgovačkim društvima i obrtnicima izvan javnog sektora</t>
  </si>
  <si>
    <t>Dani zajmovi tuzemnim trgovačkim društvima izvan javnog sektora</t>
  </si>
  <si>
    <t>Dani zajmovi tuzemnim obrtnicima</t>
  </si>
  <si>
    <t>07775</t>
  </si>
  <si>
    <t>3228</t>
  </si>
  <si>
    <t>A913001</t>
  </si>
  <si>
    <t>A913003</t>
  </si>
  <si>
    <t>A913006</t>
  </si>
  <si>
    <t>563</t>
  </si>
  <si>
    <t>A913007</t>
  </si>
  <si>
    <t>A913009</t>
  </si>
  <si>
    <t>A913010</t>
  </si>
  <si>
    <t>A913011</t>
  </si>
  <si>
    <t>A913012</t>
  </si>
  <si>
    <t>12</t>
  </si>
  <si>
    <t>559</t>
  </si>
  <si>
    <t>A913013</t>
  </si>
  <si>
    <t>A913014</t>
  </si>
  <si>
    <t>A913015</t>
  </si>
  <si>
    <t>552</t>
  </si>
  <si>
    <t>A913016</t>
  </si>
  <si>
    <t>A913017</t>
  </si>
  <si>
    <t>A913018</t>
  </si>
  <si>
    <t>565</t>
  </si>
  <si>
    <t>A913019</t>
  </si>
  <si>
    <t>A913021</t>
  </si>
  <si>
    <t>581</t>
  </si>
  <si>
    <t>A913022</t>
  </si>
  <si>
    <t>A913023</t>
  </si>
  <si>
    <t>A913024</t>
  </si>
  <si>
    <t>A913027</t>
  </si>
  <si>
    <t>A913028</t>
  </si>
  <si>
    <t>Hrvatska agencija za malo gospodarstvo, inovacije i investicije, HAMAG-BICRO</t>
  </si>
  <si>
    <t>GOSPODARSTVO</t>
  </si>
  <si>
    <t>JAČANJE KONKURENTNOSTI MALOG I SREDNJEG PODUZETNIŠTVA</t>
  </si>
  <si>
    <t>ADMINISTRACIJA I UPRAVLJANJE HAMAG-BICRO</t>
  </si>
  <si>
    <t>JAMSTVA ZA MALO GOSPODARSTVO</t>
  </si>
  <si>
    <t>OP KONKURENTNOST I KOHEZIJA – FINANCIJSKI INSTRUMENTI 2014.-2020.</t>
  </si>
  <si>
    <t>Europski fond za regionalni razvoj (EFRR)</t>
  </si>
  <si>
    <t>NAKNADE ZA UPRAVLJANJE FINANCIJSKIM INSTRUMENTIMA IZ ESI FONDOVA 2014.-2020.</t>
  </si>
  <si>
    <t>PROGRAM EUREKA</t>
  </si>
  <si>
    <t>EUROPSKA PODUZETNIČKA MREŽA</t>
  </si>
  <si>
    <t>MREŽA PODUZETNIČKIH POTPORNIH INSTITUCIJA - BOND</t>
  </si>
  <si>
    <t>EUROPSKI PROJEKTI</t>
  </si>
  <si>
    <t>Ostale refundacije iz sredstava EU</t>
  </si>
  <si>
    <t>BICRO BIOCENTAR</t>
  </si>
  <si>
    <t>PROGRAM PREKOGRANIČNE SURADNJE HRVATSKA-MAĐARSKA (B LIGHT)</t>
  </si>
  <si>
    <t>PROGRAM EUROSTARS</t>
  </si>
  <si>
    <t>Švicarski instrument</t>
  </si>
  <si>
    <t>REGIONALNI INOVACIJSKI FOND - ENIF</t>
  </si>
  <si>
    <t>TEHNIČKO TAJNIŠTVO ZA PODRŠKU INOVACIJSKOM SUSTAVU</t>
  </si>
  <si>
    <t>PROGRAM RURALNOG RAZVOJA</t>
  </si>
  <si>
    <t>Europski poljoprivredni fond za ruralni razvoj (EPFRR)</t>
  </si>
  <si>
    <t>NAKNADE ZA UPRAVLJANJE - PROGRAM RURALNOG RAZVOJA</t>
  </si>
  <si>
    <t>ZAJMOVI MALIM I SREDNJIM PODUZETNICIMA - NPOO</t>
  </si>
  <si>
    <t>Mehanizam za oporavak i otpornost</t>
  </si>
  <si>
    <t>EUROPSKI DIGITALNI INOVACIJSKI HUB</t>
  </si>
  <si>
    <t>INTERREG IPA CBC PROGRAM HR-BA-ME SPF</t>
  </si>
  <si>
    <t>JAČANJE AKCELERACIJSKE AKTIVNOSTI</t>
  </si>
  <si>
    <t>IZVORNI PLAN ILI REBALANS 2024.*</t>
  </si>
  <si>
    <t>TEKUĆI PLAN 2024.*</t>
  </si>
  <si>
    <t xml:space="preserve">OSTVARENJE/ IZVRŠENJE 
1.-12.2024. </t>
  </si>
  <si>
    <t>52</t>
  </si>
  <si>
    <t>Ostale pomoći</t>
  </si>
  <si>
    <t>561</t>
  </si>
  <si>
    <t>Europski socijalni fond (ESF)</t>
  </si>
  <si>
    <t>577</t>
  </si>
  <si>
    <t>Fond za pravednu tranziciju</t>
  </si>
  <si>
    <t>Sitni inventar i autogume</t>
  </si>
  <si>
    <t>Usluge telefona, interneta, pošte i prijevoza</t>
  </si>
  <si>
    <t>Usluge tekućeg i investicijskog  održavanja</t>
  </si>
  <si>
    <t>4223</t>
  </si>
  <si>
    <t>Rashodi za donacije, kazne, naknade šteta i kapitalne pomoći</t>
  </si>
  <si>
    <t>Kapitalne pomoći trgovačkim društvima i obrtnicima po protestiranim jamstvima u tuzemstvu i inozemstvu</t>
  </si>
  <si>
    <t>Subvencije trgovačkim društvima i zadrugama izvan javnog sektora</t>
  </si>
  <si>
    <t>Izdaci za ulaganja u financijske instrumente - dionice i udjele u glavnici</t>
  </si>
  <si>
    <t>5321</t>
  </si>
  <si>
    <t>Dionice i udjeli u glavnici trgovačkih društava u javnom sektoru</t>
  </si>
  <si>
    <t>Izdaci za dane zajmove i jamčevne pologe</t>
  </si>
  <si>
    <t>PROGRAM KONKURENTNOST I KOHEZIJA 2021.-2027. - FINANCIJSKI INSTRUMENTI</t>
  </si>
  <si>
    <t>A913025</t>
  </si>
  <si>
    <t>INTERREG CBC PROGRAM IT-HR - SMES FACILITY</t>
  </si>
  <si>
    <t>A913026</t>
  </si>
  <si>
    <t>HORIZONTALNI (HIT) PROJEKT ZA USPOSTAVU UČINKOVITIH REGIONALNIH  EKOSUSTAVA ZA INDUSTRIJSKU TRANZICIJU</t>
  </si>
  <si>
    <t>TEHNIČKA POMOĆ ZA PROGRAM KONKURENTNOST I KOHEZIJU 2021.-2027. I INTEGRIRANI TERITORIJALNI PROGRAM 2021.-2027.</t>
  </si>
  <si>
    <t>A913029</t>
  </si>
  <si>
    <t>NAKNADE ZA UPRAVLJANJE FINANCIJSKIM INSTRUMENTIMA 2021.-2027.</t>
  </si>
  <si>
    <t>A913030</t>
  </si>
  <si>
    <t>UČINKOVITI LJUDSKI POTENCIJALI 2021.-2027.</t>
  </si>
  <si>
    <t>A913031</t>
  </si>
  <si>
    <t>HUB ZA ZELENI PLAN I ODRŽIVI PLAVI RAST (I3-4-RAST)</t>
  </si>
  <si>
    <t>A913032</t>
  </si>
  <si>
    <t>POBOLJŠANJE KVALITETE USLUGA PODUZETNIČKIH POTPORNIH INSTITUCIJA S NAGLASKOM NA KOMPETENCIJE IZ PODRUČJA ISTRAŽIVANJA I RAZVOJA, DIGITALIZACIJE I PRIMJENE ZELENIH PRINCIPA POSLOVANJA UKLJUČUJUĆI JAČANJE KAPACITETA ČLANOVA USPOSTAVLJENE MREŽE</t>
  </si>
  <si>
    <t>A913033</t>
  </si>
  <si>
    <t>JAČANJE KOMPETENCIJA PODUZETNIKA ZA PAMETNU SPECIJALIZACIJU I INDUSTRIJSKU TRANZICIJU</t>
  </si>
  <si>
    <t>A913034</t>
  </si>
  <si>
    <t>JAČANJE NACIONALNOG INOVACIJSKOG SUSTAVA (NIS) I PODRŠKA DIGITALIZACIJI</t>
  </si>
  <si>
    <t>A913035</t>
  </si>
  <si>
    <t>ZAJMOVI U OKVIRU STRATEŠKOG PLANA ZAJEDNIČKE POLJOPRIVREDNE POLITIKE 2023.</t>
  </si>
  <si>
    <t>Ostvarenje/Izvršenje 
01.2023. - 12.2023.</t>
  </si>
  <si>
    <t>Izvorni plan ili Rebalans 
2024.</t>
  </si>
  <si>
    <t>Tekući plan 
2024.</t>
  </si>
  <si>
    <t>Ostvarenje/Izvršenje 
01.2024. - 12.2024.</t>
  </si>
  <si>
    <t>Indeks
(5)/(2)</t>
  </si>
  <si>
    <t>Indeks
(5)/(4)</t>
  </si>
  <si>
    <t>Primici i izdaci</t>
  </si>
  <si>
    <t>EUR</t>
  </si>
  <si>
    <t>PRIMICI</t>
  </si>
  <si>
    <t>5</t>
  </si>
  <si>
    <t>56</t>
  </si>
  <si>
    <t>58</t>
  </si>
  <si>
    <t>8</t>
  </si>
  <si>
    <t>IZDACI</t>
  </si>
  <si>
    <t>1</t>
  </si>
  <si>
    <t>INDEKS
(5)/(2)</t>
  </si>
  <si>
    <t>INDEKS
(5)/(4)</t>
  </si>
  <si>
    <t>81</t>
  </si>
  <si>
    <t>Primljeni povrati glavnica danih zajmova</t>
  </si>
  <si>
    <t>816</t>
  </si>
  <si>
    <t>8163</t>
  </si>
  <si>
    <t>8164</t>
  </si>
  <si>
    <t>818</t>
  </si>
  <si>
    <t>Primici od povrata jamčevnih pologa</t>
  </si>
  <si>
    <t>8181</t>
  </si>
  <si>
    <t>841</t>
  </si>
  <si>
    <t>8414</t>
  </si>
  <si>
    <t>516</t>
  </si>
  <si>
    <t>532</t>
  </si>
  <si>
    <t>Izdaci za ulaganja u dionice i udjele u glavnici trgovačkih društava u javnom sektoru</t>
  </si>
  <si>
    <t>IZVJEŠTAJ RAČUNA FINANCIRANJA PREMA EKONOMSKOJ KLASIFIKACIJI</t>
  </si>
  <si>
    <t>Izvorni plan  ili Rebalans
2024.</t>
  </si>
  <si>
    <t>533</t>
  </si>
  <si>
    <t>Izdaci za ulaganja u dionice i udjele u glavnici kreditnih i ostalih financijskih institucija izvan javnog sektora</t>
  </si>
  <si>
    <t>Funkcijsko područje</t>
  </si>
  <si>
    <t>GFS</t>
  </si>
  <si>
    <t>Funkcijska klasifikacija</t>
  </si>
  <si>
    <t>04</t>
  </si>
  <si>
    <t>Ekonomski poslovi</t>
  </si>
  <si>
    <t>044</t>
  </si>
  <si>
    <t>Rudarstvo, proizvodnja i građevinarstvo</t>
  </si>
  <si>
    <t>Prihodi i rashodi</t>
  </si>
  <si>
    <t>PRIHODI</t>
  </si>
  <si>
    <t>52 Ostale pomoći</t>
  </si>
  <si>
    <t>57 Ostali programi EU</t>
  </si>
  <si>
    <t>UKUPNI RASHODI</t>
  </si>
  <si>
    <t>Stavka izdat./prih.</t>
  </si>
  <si>
    <t>EKONOMSKA KLASIFIKACIJA</t>
  </si>
  <si>
    <t>311</t>
  </si>
  <si>
    <t>312</t>
  </si>
  <si>
    <t>313</t>
  </si>
  <si>
    <t>321</t>
  </si>
  <si>
    <t>322</t>
  </si>
  <si>
    <t>323</t>
  </si>
  <si>
    <t>324</t>
  </si>
  <si>
    <t>329</t>
  </si>
  <si>
    <t>343</t>
  </si>
  <si>
    <t>351</t>
  </si>
  <si>
    <t>Subvencije kreditnim i ostalim financijskim institucijama i trgovačkim društvima u javnom sektoru</t>
  </si>
  <si>
    <t>352</t>
  </si>
  <si>
    <t>Subvencije kreditnim i financijskim institucijama, trgovačkim društvima, zadrugama, poljoprivrednicima i obrtnicima izvan javnog sektora</t>
  </si>
  <si>
    <t>353</t>
  </si>
  <si>
    <t>361</t>
  </si>
  <si>
    <t>368</t>
  </si>
  <si>
    <t>372</t>
  </si>
  <si>
    <t>386</t>
  </si>
  <si>
    <t>412</t>
  </si>
  <si>
    <t>422</t>
  </si>
  <si>
    <t>423</t>
  </si>
  <si>
    <t>426</t>
  </si>
  <si>
    <t>63</t>
  </si>
  <si>
    <t>Pomoći iz inozemstva i od subjekata unutar općeg proračuna</t>
  </si>
  <si>
    <t>632</t>
  </si>
  <si>
    <t>6323</t>
  </si>
  <si>
    <t>Tekuće pomoći od institucija i tijela EU</t>
  </si>
  <si>
    <t>6324</t>
  </si>
  <si>
    <t>Kapitalne pomoći od institucija i tijela EU</t>
  </si>
  <si>
    <t>639</t>
  </si>
  <si>
    <t>Prijenosi između proračunskih korisnika istog proračuna</t>
  </si>
  <si>
    <t>6393</t>
  </si>
  <si>
    <t>Tekući prijenosi između proračunskih korisnika istog proračuna temeljem prijenosa EU sredstava</t>
  </si>
  <si>
    <t>64</t>
  </si>
  <si>
    <t>641</t>
  </si>
  <si>
    <t>6413</t>
  </si>
  <si>
    <t>6414</t>
  </si>
  <si>
    <t>6419</t>
  </si>
  <si>
    <t>643</t>
  </si>
  <si>
    <t>6436</t>
  </si>
  <si>
    <t>66</t>
  </si>
  <si>
    <t>Prihodi od prodaje proizvoda i robe te pruženih usluga, prihodi od donacija te povrati po protestiranim jamstvima</t>
  </si>
  <si>
    <t>661</t>
  </si>
  <si>
    <t>6615</t>
  </si>
  <si>
    <t>663</t>
  </si>
  <si>
    <t>Donacije od pravnih i fizičkih osoba izvan općeg proračuna te povrat donacija i kapitalnih pomoći po protestiranim jamstvima</t>
  </si>
  <si>
    <t>6634</t>
  </si>
  <si>
    <t>68</t>
  </si>
  <si>
    <t>683</t>
  </si>
  <si>
    <t>6831</t>
  </si>
  <si>
    <t>OSTVARENJE/IZVRŠENJE 
01.2023. -12.2023.</t>
  </si>
  <si>
    <t>IZVORNI PLAN ILI 'REBALANS 2024.</t>
  </si>
  <si>
    <t xml:space="preserve">OSTVARENJE/IZVRŠENJE 
01.2024.-12.2024 </t>
  </si>
  <si>
    <t xml:space="preserve"> RAČUN PRIHODA I RASHODA </t>
  </si>
  <si>
    <t xml:space="preserve">IZVJEŠTAJ O PRIHODIMA I RASHODIMA PREMA EKONOMSKOJ KLASIFIKACIJI </t>
  </si>
  <si>
    <t>IZVRŠENJE FINANCIJSKOG PLANA PRORAČUNSKOG KORISNIKA DRŽAVNOG PRORAČUNA
ZA  2024. GODINU</t>
  </si>
  <si>
    <t>Iznosi u stupcima "OSTVARENJE/IZVRŠENJE 2023." i "OSTVARENJE/IZVRŠENJE 2024." iskazuju se na dvije decimale. U stupcima u kojima se iskazuje plan iznosi se iskazuju isključivo bez decimala.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</si>
</sst>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#,##0.00_ ;\-#,##0.00\ "/>
    <numFmt numFmtId="165" formatCode="#,##0.00;[Red]#,##0.00"/>
    <numFmt numFmtId="166" formatCode="#,##0_ ;\-#,##0\ "/>
    <numFmt numFmtId="167" formatCode="_-* #,##0.00\ _k_n_-;\-* #,##0.00\ _k_n_-;_-* &quot;-&quot;??\ _k_n_-;_-@_-"/>
  </numFmts>
  <fonts count="3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color theme="1"/>
      <name val="Times New Roman"/>
      <family val="1"/>
    </font>
    <font>
      <b/>
      <sz val="10"/>
      <color rgb="FFFF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238"/>
    </font>
    <font>
      <b/>
      <sz val="12"/>
      <color theme="1"/>
      <name val="Arial"/>
      <family val="2"/>
      <charset val="238"/>
    </font>
    <font>
      <sz val="8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color rgb="FF000000"/>
      <name val="Times New Roman"/>
      <family val="1"/>
      <charset val="238"/>
    </font>
    <font>
      <sz val="10"/>
      <name val="Times New Roman"/>
      <family val="1"/>
    </font>
    <font>
      <sz val="11"/>
      <color rgb="FF000000"/>
      <name val="Calibri"/>
      <family val="2"/>
      <charset val="238"/>
      <scheme val="minor"/>
    </font>
    <font>
      <b/>
      <sz val="14"/>
      <color rgb="FF000000"/>
      <name val="Arial"/>
      <family val="2"/>
      <charset val="238"/>
    </font>
    <font>
      <sz val="8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Arial"/>
      <family val="2"/>
      <charset val="238"/>
    </font>
    <font>
      <b/>
      <sz val="10"/>
      <color rgb="FF99CCFF"/>
      <name val="Arial"/>
      <family val="2"/>
      <charset val="238"/>
    </font>
    <font>
      <sz val="10"/>
      <color indexed="8"/>
      <name val="Arial"/>
      <family val="2"/>
    </font>
    <font>
      <sz val="10"/>
      <color indexed="8"/>
      <name val="Times New Roman"/>
      <family val="1"/>
      <charset val="238"/>
    </font>
    <font>
      <b/>
      <sz val="10"/>
      <color indexed="8"/>
      <name val="Arial"/>
      <family val="2"/>
    </font>
    <font>
      <b/>
      <sz val="10"/>
      <name val="Times New Roman"/>
      <family val="1"/>
    </font>
    <font>
      <b/>
      <sz val="11"/>
      <name val="Times New Roman"/>
      <family val="1"/>
    </font>
    <font>
      <b/>
      <sz val="8"/>
      <name val="Times New Roman"/>
      <family val="1"/>
    </font>
    <font>
      <sz val="10"/>
      <color indexed="44"/>
      <name val="Arial"/>
      <family val="2"/>
      <charset val="238"/>
    </font>
    <font>
      <b/>
      <sz val="10"/>
      <color indexed="8"/>
      <name val="Times New Roman"/>
      <family val="1"/>
      <charset val="238"/>
    </font>
    <font>
      <sz val="1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CCFF"/>
        <bgColor rgb="FFFFFFFF"/>
      </patternFill>
    </fill>
    <fill>
      <patternFill patternType="solid">
        <fgColor rgb="FFFFFF99"/>
        <bgColor rgb="FF000000"/>
      </patternFill>
    </fill>
    <fill>
      <patternFill patternType="solid">
        <fgColor rgb="FFC0C4C7"/>
        <bgColor rgb="FF000000"/>
      </patternFill>
    </fill>
    <fill>
      <patternFill patternType="solid">
        <fgColor indexed="4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</borders>
  <cellStyleXfs count="14">
    <xf numFmtId="0" fontId="0" fillId="0" borderId="0"/>
    <xf numFmtId="0" fontId="3" fillId="0" borderId="0"/>
    <xf numFmtId="43" fontId="15" fillId="0" borderId="0" applyFont="0" applyFill="0" applyBorder="0" applyAlignment="0" applyProtection="0"/>
    <xf numFmtId="0" fontId="16" fillId="0" borderId="7" applyNumberFormat="0" applyProtection="0">
      <alignment horizontal="left" vertical="center" wrapText="1"/>
    </xf>
    <xf numFmtId="0" fontId="17" fillId="0" borderId="7" applyNumberFormat="0" applyProtection="0">
      <alignment horizontal="left" vertical="center" wrapText="1"/>
    </xf>
    <xf numFmtId="0" fontId="17" fillId="0" borderId="7" applyNumberFormat="0" applyProtection="0">
      <alignment horizontal="left" vertical="center" wrapText="1"/>
    </xf>
    <xf numFmtId="4" fontId="18" fillId="0" borderId="8" applyNumberFormat="0" applyProtection="0">
      <alignment horizontal="right" vertical="center"/>
    </xf>
    <xf numFmtId="0" fontId="20" fillId="0" borderId="0"/>
    <xf numFmtId="0" fontId="7" fillId="4" borderId="8" applyNumberFormat="0" applyProtection="0">
      <alignment horizontal="left" vertical="center" indent="1"/>
    </xf>
    <xf numFmtId="4" fontId="23" fillId="5" borderId="8" applyNumberFormat="0" applyProtection="0">
      <alignment vertical="center"/>
    </xf>
    <xf numFmtId="0" fontId="6" fillId="6" borderId="8" applyNumberFormat="0" applyProtection="0">
      <alignment horizontal="left" vertical="center" indent="1"/>
    </xf>
    <xf numFmtId="0" fontId="25" fillId="4" borderId="8" applyNumberFormat="0" applyProtection="0">
      <alignment horizontal="center" vertical="center"/>
    </xf>
    <xf numFmtId="0" fontId="17" fillId="0" borderId="8" applyNumberFormat="0" applyProtection="0">
      <alignment horizontal="left" vertical="center" wrapText="1" justifyLastLine="1"/>
    </xf>
    <xf numFmtId="4" fontId="26" fillId="7" borderId="7" applyNumberFormat="0" applyProtection="0">
      <alignment horizontal="left" vertical="center" indent="1"/>
    </xf>
  </cellStyleXfs>
  <cellXfs count="181">
    <xf numFmtId="0" fontId="0" fillId="0" borderId="0" xfId="0"/>
    <xf numFmtId="0" fontId="5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3" borderId="1" xfId="0" applyFont="1" applyFill="1" applyBorder="1" applyAlignment="1">
      <alignment horizontal="left" vertical="center"/>
    </xf>
    <xf numFmtId="0" fontId="5" fillId="0" borderId="3" xfId="0" quotePrefix="1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0" borderId="0" xfId="0" applyFont="1" applyAlignment="1">
      <alignment vertical="top" wrapText="1"/>
    </xf>
    <xf numFmtId="0" fontId="11" fillId="2" borderId="3" xfId="0" applyFont="1" applyFill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vertical="center"/>
    </xf>
    <xf numFmtId="0" fontId="0" fillId="3" borderId="0" xfId="0" applyFill="1"/>
    <xf numFmtId="0" fontId="13" fillId="0" borderId="0" xfId="0" applyFont="1"/>
    <xf numFmtId="0" fontId="0" fillId="0" borderId="0" xfId="0" applyAlignment="1">
      <alignment horizontal="left"/>
    </xf>
    <xf numFmtId="0" fontId="0" fillId="3" borderId="0" xfId="0" applyFill="1" applyAlignment="1">
      <alignment horizontal="left"/>
    </xf>
    <xf numFmtId="0" fontId="6" fillId="3" borderId="2" xfId="0" applyFont="1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vertical="center" wrapText="1"/>
    </xf>
    <xf numFmtId="0" fontId="7" fillId="0" borderId="0" xfId="0" applyFont="1" applyAlignment="1">
      <alignment vertical="top"/>
    </xf>
    <xf numFmtId="43" fontId="6" fillId="0" borderId="3" xfId="2" applyFont="1" applyBorder="1" applyAlignment="1">
      <alignment vertical="center"/>
    </xf>
    <xf numFmtId="43" fontId="3" fillId="0" borderId="3" xfId="2" applyFont="1" applyBorder="1" applyAlignment="1">
      <alignment horizontal="right"/>
    </xf>
    <xf numFmtId="43" fontId="6" fillId="3" borderId="3" xfId="2" applyFont="1" applyFill="1" applyBorder="1" applyAlignment="1">
      <alignment vertical="center"/>
    </xf>
    <xf numFmtId="43" fontId="3" fillId="3" borderId="3" xfId="2" applyFont="1" applyFill="1" applyBorder="1" applyAlignment="1">
      <alignment horizontal="right"/>
    </xf>
    <xf numFmtId="43" fontId="3" fillId="0" borderId="3" xfId="2" applyFont="1" applyBorder="1" applyAlignment="1">
      <alignment horizontal="right" wrapText="1"/>
    </xf>
    <xf numFmtId="43" fontId="6" fillId="3" borderId="3" xfId="2" applyFont="1" applyFill="1" applyBorder="1" applyAlignment="1">
      <alignment vertical="center" wrapText="1"/>
    </xf>
    <xf numFmtId="43" fontId="3" fillId="3" borderId="3" xfId="2" applyFont="1" applyFill="1" applyBorder="1" applyAlignment="1">
      <alignment horizontal="right" wrapText="1"/>
    </xf>
    <xf numFmtId="43" fontId="6" fillId="0" borderId="3" xfId="2" applyFont="1" applyBorder="1" applyAlignment="1">
      <alignment horizontal="left" vertical="center" wrapText="1"/>
    </xf>
    <xf numFmtId="0" fontId="16" fillId="0" borderId="0" xfId="5" quotePrefix="1" applyFont="1" applyBorder="1" applyAlignment="1">
      <alignment vertical="center" wrapText="1"/>
    </xf>
    <xf numFmtId="4" fontId="18" fillId="0" borderId="0" xfId="6" applyNumberFormat="1" applyBorder="1">
      <alignment horizontal="right" vertical="center"/>
    </xf>
    <xf numFmtId="3" fontId="18" fillId="0" borderId="0" xfId="6" applyNumberFormat="1" applyBorder="1">
      <alignment horizontal="right" vertical="center"/>
    </xf>
    <xf numFmtId="0" fontId="19" fillId="0" borderId="0" xfId="0" applyFont="1"/>
    <xf numFmtId="0" fontId="19" fillId="0" borderId="0" xfId="0" applyFont="1" applyAlignment="1">
      <alignment horizontal="center" vertical="center"/>
    </xf>
    <xf numFmtId="0" fontId="21" fillId="0" borderId="0" xfId="7" applyFont="1" applyAlignment="1">
      <alignment horizontal="center" vertical="center" wrapText="1"/>
    </xf>
    <xf numFmtId="3" fontId="21" fillId="0" borderId="0" xfId="7" applyNumberFormat="1" applyFont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17" fillId="0" borderId="0" xfId="0" applyFont="1"/>
    <xf numFmtId="0" fontId="19" fillId="0" borderId="0" xfId="0" applyFont="1" applyAlignment="1">
      <alignment wrapText="1"/>
    </xf>
    <xf numFmtId="3" fontId="19" fillId="0" borderId="0" xfId="0" applyNumberFormat="1" applyFont="1"/>
    <xf numFmtId="4" fontId="19" fillId="0" borderId="0" xfId="0" applyNumberFormat="1" applyFont="1"/>
    <xf numFmtId="0" fontId="17" fillId="0" borderId="3" xfId="12" quotePrefix="1" applyBorder="1" applyAlignment="1">
      <alignment horizontal="left" vertical="center" wrapText="1" indent="2" justifyLastLine="1"/>
    </xf>
    <xf numFmtId="0" fontId="16" fillId="0" borderId="3" xfId="4" quotePrefix="1" applyFont="1" applyBorder="1" applyAlignment="1">
      <alignment horizontal="left" vertical="center" wrapText="1" indent="3"/>
    </xf>
    <xf numFmtId="0" fontId="16" fillId="0" borderId="3" xfId="4" quotePrefix="1" applyFont="1" applyBorder="1">
      <alignment horizontal="left" vertical="center" wrapText="1"/>
    </xf>
    <xf numFmtId="0" fontId="7" fillId="0" borderId="3" xfId="12" quotePrefix="1" applyFont="1" applyBorder="1">
      <alignment horizontal="left" vertical="center" wrapText="1" justifyLastLine="1"/>
    </xf>
    <xf numFmtId="0" fontId="16" fillId="0" borderId="3" xfId="3" quotePrefix="1" applyBorder="1">
      <alignment horizontal="left" vertical="center" wrapText="1"/>
    </xf>
    <xf numFmtId="0" fontId="2" fillId="0" borderId="0" xfId="7" applyFont="1" applyAlignment="1">
      <alignment horizontal="center" vertical="center" wrapText="1"/>
    </xf>
    <xf numFmtId="0" fontId="3" fillId="0" borderId="0" xfId="7" applyFont="1" applyAlignment="1">
      <alignment vertical="center" wrapText="1"/>
    </xf>
    <xf numFmtId="0" fontId="7" fillId="0" borderId="3" xfId="12" quotePrefix="1" applyFont="1" applyBorder="1" applyAlignment="1">
      <alignment horizontal="center" vertical="center" wrapText="1" justifyLastLine="1"/>
    </xf>
    <xf numFmtId="165" fontId="6" fillId="3" borderId="3" xfId="2" applyNumberFormat="1" applyFont="1" applyFill="1" applyBorder="1" applyAlignment="1">
      <alignment wrapText="1"/>
    </xf>
    <xf numFmtId="164" fontId="6" fillId="3" borderId="3" xfId="2" applyNumberFormat="1" applyFont="1" applyFill="1" applyBorder="1" applyAlignment="1">
      <alignment vertical="center" wrapText="1"/>
    </xf>
    <xf numFmtId="164" fontId="6" fillId="3" borderId="3" xfId="2" applyNumberFormat="1" applyFont="1" applyFill="1" applyBorder="1" applyAlignment="1">
      <alignment vertical="center"/>
    </xf>
    <xf numFmtId="166" fontId="3" fillId="0" borderId="3" xfId="2" applyNumberFormat="1" applyFont="1" applyBorder="1" applyAlignment="1">
      <alignment horizontal="right"/>
    </xf>
    <xf numFmtId="166" fontId="6" fillId="3" borderId="3" xfId="2" applyNumberFormat="1" applyFont="1" applyFill="1" applyBorder="1" applyAlignment="1">
      <alignment vertical="center"/>
    </xf>
    <xf numFmtId="166" fontId="6" fillId="3" borderId="3" xfId="2" applyNumberFormat="1" applyFont="1" applyFill="1" applyBorder="1" applyAlignment="1">
      <alignment vertical="center" wrapText="1"/>
    </xf>
    <xf numFmtId="3" fontId="3" fillId="0" borderId="3" xfId="2" applyNumberFormat="1" applyFont="1" applyBorder="1" applyAlignment="1">
      <alignment horizontal="right"/>
    </xf>
    <xf numFmtId="3" fontId="6" fillId="3" borderId="3" xfId="2" applyNumberFormat="1" applyFont="1" applyFill="1" applyBorder="1" applyAlignment="1">
      <alignment vertical="center"/>
    </xf>
    <xf numFmtId="0" fontId="0" fillId="0" borderId="0" xfId="0" applyAlignment="1">
      <alignment horizontal="center"/>
    </xf>
    <xf numFmtId="0" fontId="16" fillId="0" borderId="0" xfId="4" quotePrefix="1" applyFont="1" applyBorder="1" applyAlignment="1">
      <alignment horizontal="left" vertical="center" wrapText="1" indent="3"/>
    </xf>
    <xf numFmtId="0" fontId="16" fillId="0" borderId="0" xfId="4" quotePrefix="1" applyFont="1" applyBorder="1">
      <alignment horizontal="left" vertical="center" wrapText="1"/>
    </xf>
    <xf numFmtId="3" fontId="27" fillId="0" borderId="0" xfId="6" applyNumberFormat="1" applyFont="1" applyBorder="1">
      <alignment horizontal="right" vertical="center"/>
    </xf>
    <xf numFmtId="4" fontId="27" fillId="0" borderId="0" xfId="6" applyNumberFormat="1" applyFont="1" applyBorder="1">
      <alignment horizontal="right" vertical="center"/>
    </xf>
    <xf numFmtId="3" fontId="28" fillId="0" borderId="0" xfId="9" applyNumberFormat="1" applyFont="1" applyFill="1" applyBorder="1">
      <alignment vertical="center"/>
    </xf>
    <xf numFmtId="4" fontId="28" fillId="0" borderId="0" xfId="9" applyNumberFormat="1" applyFont="1" applyFill="1" applyBorder="1">
      <alignment vertical="center"/>
    </xf>
    <xf numFmtId="3" fontId="28" fillId="0" borderId="3" xfId="9" applyNumberFormat="1" applyFont="1" applyFill="1" applyBorder="1">
      <alignment vertical="center"/>
    </xf>
    <xf numFmtId="4" fontId="28" fillId="0" borderId="3" xfId="9" applyNumberFormat="1" applyFont="1" applyFill="1" applyBorder="1">
      <alignment vertical="center"/>
    </xf>
    <xf numFmtId="3" fontId="27" fillId="0" borderId="3" xfId="6" applyNumberFormat="1" applyFont="1" applyBorder="1">
      <alignment horizontal="right" vertical="center"/>
    </xf>
    <xf numFmtId="4" fontId="27" fillId="0" borderId="3" xfId="6" applyNumberFormat="1" applyFont="1" applyBorder="1">
      <alignment horizontal="right" vertical="center"/>
    </xf>
    <xf numFmtId="0" fontId="17" fillId="0" borderId="0" xfId="12" quotePrefix="1" applyBorder="1" applyAlignment="1">
      <alignment horizontal="left" vertical="center" wrapText="1" indent="2" justifyLastLine="1"/>
    </xf>
    <xf numFmtId="0" fontId="17" fillId="0" borderId="0" xfId="12" quotePrefix="1" applyBorder="1">
      <alignment horizontal="left" vertical="center" wrapText="1" justifyLastLine="1"/>
    </xf>
    <xf numFmtId="0" fontId="17" fillId="0" borderId="0" xfId="4" quotePrefix="1" applyBorder="1" applyAlignment="1">
      <alignment horizontal="left" vertical="center" wrapText="1" indent="3"/>
    </xf>
    <xf numFmtId="0" fontId="17" fillId="0" borderId="0" xfId="4" quotePrefix="1" applyBorder="1">
      <alignment horizontal="left" vertical="center" wrapText="1"/>
    </xf>
    <xf numFmtId="0" fontId="17" fillId="0" borderId="0" xfId="5" quotePrefix="1" applyBorder="1" applyAlignment="1">
      <alignment horizontal="left" vertical="center" wrapText="1" indent="4"/>
    </xf>
    <xf numFmtId="0" fontId="17" fillId="0" borderId="0" xfId="5" quotePrefix="1" applyBorder="1">
      <alignment horizontal="left" vertical="center" wrapText="1"/>
    </xf>
    <xf numFmtId="0" fontId="17" fillId="0" borderId="0" xfId="3" quotePrefix="1" applyFont="1" applyBorder="1" applyAlignment="1">
      <alignment horizontal="left" vertical="center" wrapText="1" indent="5"/>
    </xf>
    <xf numFmtId="0" fontId="17" fillId="0" borderId="0" xfId="3" quotePrefix="1" applyFont="1" applyBorder="1">
      <alignment horizontal="left" vertical="center" wrapText="1"/>
    </xf>
    <xf numFmtId="0" fontId="16" fillId="0" borderId="0" xfId="3" quotePrefix="1" applyBorder="1" applyAlignment="1">
      <alignment horizontal="left" vertical="center" wrapText="1" indent="6"/>
    </xf>
    <xf numFmtId="0" fontId="16" fillId="0" borderId="0" xfId="3" quotePrefix="1" applyBorder="1">
      <alignment horizontal="left" vertical="center" wrapText="1"/>
    </xf>
    <xf numFmtId="3" fontId="26" fillId="0" borderId="0" xfId="9" applyNumberFormat="1" applyFont="1" applyFill="1" applyBorder="1">
      <alignment vertical="center"/>
    </xf>
    <xf numFmtId="4" fontId="26" fillId="0" borderId="0" xfId="9" applyNumberFormat="1" applyFont="1" applyFill="1" applyBorder="1">
      <alignment vertical="center"/>
    </xf>
    <xf numFmtId="0" fontId="16" fillId="0" borderId="0" xfId="0" applyFont="1"/>
    <xf numFmtId="0" fontId="16" fillId="0" borderId="0" xfId="3" quotePrefix="1" applyBorder="1" applyAlignment="1">
      <alignment horizontal="left" vertical="center" wrapText="1" indent="7"/>
    </xf>
    <xf numFmtId="0" fontId="16" fillId="0" borderId="0" xfId="3" quotePrefix="1" applyBorder="1" applyAlignment="1">
      <alignment horizontal="left" vertical="center" wrapText="1" indent="8"/>
    </xf>
    <xf numFmtId="0" fontId="27" fillId="0" borderId="0" xfId="6" applyNumberFormat="1" applyFont="1" applyBorder="1">
      <alignment horizontal="right" vertical="center"/>
    </xf>
    <xf numFmtId="0" fontId="29" fillId="0" borderId="0" xfId="0" applyFont="1"/>
    <xf numFmtId="0" fontId="17" fillId="0" borderId="3" xfId="12" quotePrefix="1" applyBorder="1">
      <alignment horizontal="left" vertical="center" wrapText="1" justifyLastLine="1"/>
    </xf>
    <xf numFmtId="0" fontId="17" fillId="0" borderId="3" xfId="4" quotePrefix="1" applyBorder="1" applyAlignment="1">
      <alignment horizontal="left" vertical="center" wrapText="1" indent="3"/>
    </xf>
    <xf numFmtId="0" fontId="17" fillId="0" borderId="3" xfId="4" quotePrefix="1" applyBorder="1">
      <alignment horizontal="left" vertical="center" wrapText="1"/>
    </xf>
    <xf numFmtId="0" fontId="17" fillId="0" borderId="3" xfId="5" quotePrefix="1" applyBorder="1" applyAlignment="1">
      <alignment horizontal="left" vertical="center" wrapText="1" indent="4"/>
    </xf>
    <xf numFmtId="0" fontId="17" fillId="0" borderId="3" xfId="5" quotePrefix="1" applyBorder="1">
      <alignment horizontal="left" vertical="center" wrapText="1"/>
    </xf>
    <xf numFmtId="0" fontId="17" fillId="0" borderId="3" xfId="3" quotePrefix="1" applyFont="1" applyBorder="1" applyAlignment="1">
      <alignment horizontal="left" vertical="center" wrapText="1" indent="5"/>
    </xf>
    <xf numFmtId="0" fontId="17" fillId="0" borderId="3" xfId="3" quotePrefix="1" applyFont="1" applyBorder="1">
      <alignment horizontal="left" vertical="center" wrapText="1"/>
    </xf>
    <xf numFmtId="0" fontId="16" fillId="0" borderId="3" xfId="3" quotePrefix="1" applyBorder="1" applyAlignment="1">
      <alignment horizontal="left" vertical="center" wrapText="1" indent="6"/>
    </xf>
    <xf numFmtId="3" fontId="26" fillId="0" borderId="3" xfId="9" applyNumberFormat="1" applyFont="1" applyFill="1" applyBorder="1">
      <alignment vertical="center"/>
    </xf>
    <xf numFmtId="4" fontId="26" fillId="0" borderId="3" xfId="9" applyNumberFormat="1" applyFont="1" applyFill="1" applyBorder="1">
      <alignment vertical="center"/>
    </xf>
    <xf numFmtId="0" fontId="16" fillId="0" borderId="3" xfId="3" quotePrefix="1" applyBorder="1" applyAlignment="1">
      <alignment horizontal="left" vertical="center" wrapText="1" indent="7"/>
    </xf>
    <xf numFmtId="0" fontId="16" fillId="0" borderId="3" xfId="3" quotePrefix="1" applyBorder="1" applyAlignment="1">
      <alignment horizontal="left" vertical="center" wrapText="1" indent="8"/>
    </xf>
    <xf numFmtId="0" fontId="27" fillId="0" borderId="3" xfId="6" applyNumberFormat="1" applyFont="1" applyBorder="1">
      <alignment horizontal="right" vertical="center"/>
    </xf>
    <xf numFmtId="0" fontId="28" fillId="0" borderId="3" xfId="9" applyNumberFormat="1" applyFont="1" applyFill="1" applyBorder="1">
      <alignment vertical="center"/>
    </xf>
    <xf numFmtId="0" fontId="26" fillId="0" borderId="3" xfId="9" applyNumberFormat="1" applyFont="1" applyFill="1" applyBorder="1">
      <alignment vertical="center"/>
    </xf>
    <xf numFmtId="3" fontId="30" fillId="8" borderId="2" xfId="0" applyNumberFormat="1" applyFont="1" applyFill="1" applyBorder="1" applyAlignment="1">
      <alignment horizontal="center" vertical="center" wrapText="1" justifyLastLine="1"/>
    </xf>
    <xf numFmtId="4" fontId="30" fillId="8" borderId="6" xfId="8" applyNumberFormat="1" applyFont="1" applyFill="1" applyBorder="1" applyAlignment="1">
      <alignment horizontal="center" vertical="center" wrapText="1" justifyLastLine="1"/>
    </xf>
    <xf numFmtId="3" fontId="31" fillId="8" borderId="2" xfId="0" applyNumberFormat="1" applyFont="1" applyFill="1" applyBorder="1" applyAlignment="1">
      <alignment horizontal="center" vertical="center" wrapText="1" justifyLastLine="1"/>
    </xf>
    <xf numFmtId="1" fontId="31" fillId="8" borderId="2" xfId="0" applyNumberFormat="1" applyFont="1" applyFill="1" applyBorder="1" applyAlignment="1">
      <alignment horizontal="center" vertical="center"/>
    </xf>
    <xf numFmtId="3" fontId="17" fillId="0" borderId="0" xfId="0" applyNumberFormat="1" applyFont="1" applyAlignment="1">
      <alignment vertical="top" wrapText="1" justifyLastLine="1"/>
    </xf>
    <xf numFmtId="4" fontId="5" fillId="0" borderId="0" xfId="9" applyNumberFormat="1" applyFont="1" applyFill="1" applyBorder="1">
      <alignment vertical="center"/>
    </xf>
    <xf numFmtId="0" fontId="6" fillId="0" borderId="0" xfId="8" quotePrefix="1" applyNumberFormat="1" applyFont="1" applyFill="1" applyBorder="1">
      <alignment horizontal="left" vertical="center" indent="1"/>
    </xf>
    <xf numFmtId="0" fontId="6" fillId="0" borderId="0" xfId="10" quotePrefix="1" applyFill="1" applyBorder="1" applyAlignment="1">
      <alignment horizontal="left" vertical="center" wrapText="1" indent="1"/>
    </xf>
    <xf numFmtId="0" fontId="32" fillId="0" borderId="0" xfId="11" quotePrefix="1" applyFont="1" applyFill="1" applyBorder="1">
      <alignment horizontal="center" vertical="center"/>
    </xf>
    <xf numFmtId="4" fontId="33" fillId="0" borderId="0" xfId="6" applyNumberFormat="1" applyFont="1" applyBorder="1">
      <alignment horizontal="right" vertical="center"/>
    </xf>
    <xf numFmtId="3" fontId="33" fillId="0" borderId="0" xfId="6" applyNumberFormat="1" applyFont="1" applyBorder="1">
      <alignment horizontal="right" vertical="center"/>
    </xf>
    <xf numFmtId="0" fontId="16" fillId="0" borderId="0" xfId="5" quotePrefix="1" applyFont="1" applyBorder="1" applyAlignment="1">
      <alignment horizontal="left" vertical="center" wrapText="1" indent="4"/>
    </xf>
    <xf numFmtId="0" fontId="16" fillId="0" borderId="0" xfId="5" quotePrefix="1" applyFont="1" applyBorder="1">
      <alignment horizontal="left" vertical="center" wrapText="1"/>
    </xf>
    <xf numFmtId="0" fontId="16" fillId="0" borderId="0" xfId="3" quotePrefix="1" applyBorder="1" applyAlignment="1">
      <alignment horizontal="left" vertical="center" wrapText="1" indent="5"/>
    </xf>
    <xf numFmtId="0" fontId="16" fillId="0" borderId="0" xfId="12" quotePrefix="1" applyFont="1" applyBorder="1" applyAlignment="1">
      <alignment horizontal="left" vertical="center" wrapText="1" indent="2" justifyLastLine="1"/>
    </xf>
    <xf numFmtId="0" fontId="7" fillId="0" borderId="0" xfId="8" quotePrefix="1" applyNumberFormat="1" applyFill="1" applyBorder="1">
      <alignment horizontal="left" vertical="center" indent="1"/>
    </xf>
    <xf numFmtId="0" fontId="25" fillId="0" borderId="0" xfId="11" quotePrefix="1" applyFill="1" applyBorder="1">
      <alignment horizontal="center" vertical="center"/>
    </xf>
    <xf numFmtId="4" fontId="23" fillId="0" borderId="0" xfId="9" applyNumberFormat="1" applyFill="1" applyBorder="1">
      <alignment vertical="center"/>
    </xf>
    <xf numFmtId="3" fontId="23" fillId="0" borderId="0" xfId="9" applyNumberFormat="1" applyFill="1" applyBorder="1">
      <alignment vertical="center"/>
    </xf>
    <xf numFmtId="0" fontId="7" fillId="0" borderId="0" xfId="0" applyFont="1"/>
    <xf numFmtId="0" fontId="6" fillId="0" borderId="0" xfId="0" applyFont="1"/>
    <xf numFmtId="0" fontId="6" fillId="0" borderId="0" xfId="3" quotePrefix="1" applyFont="1" applyBorder="1">
      <alignment horizontal="left" vertical="center" wrapText="1"/>
    </xf>
    <xf numFmtId="0" fontId="7" fillId="0" borderId="0" xfId="3" quotePrefix="1" applyFont="1" applyBorder="1" applyAlignment="1">
      <alignment vertical="center" wrapText="1"/>
    </xf>
    <xf numFmtId="4" fontId="24" fillId="0" borderId="0" xfId="6" applyNumberFormat="1" applyFont="1" applyBorder="1">
      <alignment horizontal="right" vertical="center"/>
    </xf>
    <xf numFmtId="3" fontId="24" fillId="0" borderId="0" xfId="6" applyNumberFormat="1" applyFont="1" applyBorder="1">
      <alignment horizontal="right" vertical="center"/>
    </xf>
    <xf numFmtId="0" fontId="7" fillId="0" borderId="0" xfId="3" quotePrefix="1" applyFont="1" applyBorder="1">
      <alignment horizontal="left" vertical="center" wrapText="1"/>
    </xf>
    <xf numFmtId="4" fontId="14" fillId="0" borderId="0" xfId="6" applyNumberFormat="1" applyFont="1" applyBorder="1">
      <alignment horizontal="right" vertical="center"/>
    </xf>
    <xf numFmtId="3" fontId="14" fillId="0" borderId="0" xfId="6" applyNumberFormat="1" applyFont="1" applyBorder="1">
      <alignment horizontal="right" vertical="center"/>
    </xf>
    <xf numFmtId="3" fontId="0" fillId="0" borderId="0" xfId="0" applyNumberFormat="1"/>
    <xf numFmtId="3" fontId="13" fillId="0" borderId="0" xfId="0" applyNumberFormat="1" applyFont="1"/>
    <xf numFmtId="166" fontId="0" fillId="0" borderId="0" xfId="0" applyNumberFormat="1"/>
    <xf numFmtId="3" fontId="2" fillId="0" borderId="0" xfId="7" applyNumberFormat="1" applyFont="1" applyAlignment="1">
      <alignment horizontal="center" vertical="center" wrapText="1"/>
    </xf>
    <xf numFmtId="4" fontId="17" fillId="0" borderId="0" xfId="6" applyNumberFormat="1" applyFont="1" applyBorder="1">
      <alignment horizontal="right" vertical="center"/>
    </xf>
    <xf numFmtId="3" fontId="17" fillId="0" borderId="0" xfId="6" applyNumberFormat="1" applyFont="1" applyBorder="1">
      <alignment horizontal="right" vertical="center"/>
    </xf>
    <xf numFmtId="3" fontId="16" fillId="0" borderId="0" xfId="6" applyNumberFormat="1" applyFont="1" applyBorder="1">
      <alignment horizontal="right" vertical="center"/>
    </xf>
    <xf numFmtId="4" fontId="16" fillId="0" borderId="0" xfId="6" applyNumberFormat="1" applyFont="1" applyBorder="1">
      <alignment horizontal="right" vertical="center"/>
    </xf>
    <xf numFmtId="0" fontId="16" fillId="0" borderId="0" xfId="6" applyNumberFormat="1" applyFont="1" applyBorder="1">
      <alignment horizontal="right" vertical="center"/>
    </xf>
    <xf numFmtId="43" fontId="3" fillId="0" borderId="3" xfId="2" applyFont="1" applyFill="1" applyBorder="1" applyAlignment="1">
      <alignment horizontal="right"/>
    </xf>
    <xf numFmtId="3" fontId="3" fillId="0" borderId="3" xfId="2" applyNumberFormat="1" applyFont="1" applyFill="1" applyBorder="1" applyAlignment="1">
      <alignment horizontal="right"/>
    </xf>
    <xf numFmtId="43" fontId="3" fillId="0" borderId="3" xfId="2" applyFont="1" applyFill="1" applyBorder="1" applyAlignment="1">
      <alignment horizontal="right" wrapText="1"/>
    </xf>
    <xf numFmtId="164" fontId="34" fillId="0" borderId="0" xfId="2" applyNumberFormat="1" applyFont="1" applyFill="1" applyBorder="1"/>
    <xf numFmtId="0" fontId="5" fillId="9" borderId="3" xfId="0" applyFont="1" applyFill="1" applyBorder="1" applyAlignment="1">
      <alignment horizontal="center" vertical="center" wrapText="1"/>
    </xf>
    <xf numFmtId="0" fontId="11" fillId="9" borderId="3" xfId="0" applyFont="1" applyFill="1" applyBorder="1" applyAlignment="1">
      <alignment horizontal="center" vertical="center" wrapText="1"/>
    </xf>
    <xf numFmtId="167" fontId="0" fillId="0" borderId="0" xfId="0" applyNumberFormat="1"/>
    <xf numFmtId="0" fontId="7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 wrapText="1"/>
    </xf>
    <xf numFmtId="0" fontId="5" fillId="0" borderId="3" xfId="0" quotePrefix="1" applyFont="1" applyBorder="1" applyAlignment="1">
      <alignment horizontal="center" vertical="center" wrapText="1"/>
    </xf>
    <xf numFmtId="0" fontId="11" fillId="0" borderId="3" xfId="0" quotePrefix="1" applyFont="1" applyBorder="1" applyAlignment="1">
      <alignment horizontal="center" wrapText="1"/>
    </xf>
    <xf numFmtId="0" fontId="11" fillId="0" borderId="1" xfId="0" quotePrefix="1" applyFont="1" applyBorder="1" applyAlignment="1">
      <alignment horizontal="center" wrapText="1"/>
    </xf>
    <xf numFmtId="0" fontId="7" fillId="2" borderId="0" xfId="0" applyFont="1" applyFill="1" applyAlignment="1">
      <alignment horizontal="lef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1" fillId="0" borderId="2" xfId="0" quotePrefix="1" applyFont="1" applyBorder="1" applyAlignment="1">
      <alignment horizontal="center" vertical="center" wrapText="1"/>
    </xf>
    <xf numFmtId="0" fontId="5" fillId="3" borderId="1" xfId="0" quotePrefix="1" applyFont="1" applyFill="1" applyBorder="1" applyAlignment="1">
      <alignment horizontal="left" wrapText="1"/>
    </xf>
    <xf numFmtId="0" fontId="5" fillId="3" borderId="2" xfId="0" quotePrefix="1" applyFont="1" applyFill="1" applyBorder="1" applyAlignment="1">
      <alignment horizontal="left" wrapText="1"/>
    </xf>
    <xf numFmtId="0" fontId="5" fillId="3" borderId="4" xfId="0" quotePrefix="1" applyFont="1" applyFill="1" applyBorder="1" applyAlignment="1">
      <alignment horizontal="left" wrapText="1"/>
    </xf>
    <xf numFmtId="0" fontId="6" fillId="0" borderId="2" xfId="0" applyFont="1" applyBorder="1" applyAlignment="1">
      <alignment vertical="center"/>
    </xf>
    <xf numFmtId="0" fontId="7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6" fillId="3" borderId="2" xfId="0" applyFont="1" applyFill="1" applyBorder="1" applyAlignment="1">
      <alignment vertical="center" wrapText="1"/>
    </xf>
    <xf numFmtId="0" fontId="6" fillId="3" borderId="2" xfId="0" applyFont="1" applyFill="1" applyBorder="1" applyAlignment="1">
      <alignment vertical="center"/>
    </xf>
    <xf numFmtId="0" fontId="7" fillId="2" borderId="5" xfId="0" applyFont="1" applyFill="1" applyBorder="1" applyAlignment="1">
      <alignment horizontal="left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5" fillId="3" borderId="3" xfId="0" quotePrefix="1" applyFont="1" applyFill="1" applyBorder="1" applyAlignment="1">
      <alignment horizontal="left" vertical="center" wrapText="1"/>
    </xf>
    <xf numFmtId="0" fontId="7" fillId="3" borderId="1" xfId="0" quotePrefix="1" applyFont="1" applyFill="1" applyBorder="1" applyAlignment="1">
      <alignment horizontal="left" vertical="center" wrapText="1"/>
    </xf>
    <xf numFmtId="0" fontId="7" fillId="0" borderId="1" xfId="0" quotePrefix="1" applyFont="1" applyBorder="1" applyAlignment="1">
      <alignment horizontal="left" vertical="center" wrapText="1"/>
    </xf>
    <xf numFmtId="3" fontId="30" fillId="8" borderId="2" xfId="0" applyNumberFormat="1" applyFont="1" applyFill="1" applyBorder="1" applyAlignment="1">
      <alignment horizontal="center" vertical="center" wrapText="1" justifyLastLine="1"/>
    </xf>
    <xf numFmtId="3" fontId="31" fillId="8" borderId="2" xfId="0" applyNumberFormat="1" applyFont="1" applyFill="1" applyBorder="1" applyAlignment="1">
      <alignment horizontal="center" vertical="center" wrapText="1" justifyLastLine="1"/>
    </xf>
    <xf numFmtId="0" fontId="4" fillId="0" borderId="0" xfId="7" applyFont="1" applyAlignment="1">
      <alignment horizontal="center" vertical="center" wrapText="1"/>
    </xf>
    <xf numFmtId="0" fontId="5" fillId="9" borderId="1" xfId="0" applyFont="1" applyFill="1" applyBorder="1" applyAlignment="1">
      <alignment horizontal="center" vertical="center" wrapText="1"/>
    </xf>
    <xf numFmtId="0" fontId="5" fillId="9" borderId="4" xfId="0" applyFont="1" applyFill="1" applyBorder="1" applyAlignment="1">
      <alignment horizontal="center" vertical="center" wrapText="1"/>
    </xf>
    <xf numFmtId="0" fontId="11" fillId="9" borderId="1" xfId="0" applyFont="1" applyFill="1" applyBorder="1" applyAlignment="1">
      <alignment horizontal="center" vertical="center" wrapText="1"/>
    </xf>
    <xf numFmtId="0" fontId="11" fillId="9" borderId="4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horizontal="center"/>
    </xf>
    <xf numFmtId="4" fontId="17" fillId="0" borderId="0" xfId="0" applyNumberFormat="1" applyFont="1"/>
    <xf numFmtId="4" fontId="0" fillId="0" borderId="0" xfId="0" applyNumberFormat="1"/>
    <xf numFmtId="0" fontId="7" fillId="0" borderId="0" xfId="0" applyFont="1" applyAlignment="1">
      <alignment horizontal="left" vertical="top" wrapText="1"/>
    </xf>
  </cellXfs>
  <cellStyles count="14">
    <cellStyle name="Comma" xfId="2" builtinId="3"/>
    <cellStyle name="Normal" xfId="0" builtinId="0"/>
    <cellStyle name="Normalno 3" xfId="7" xr:uid="{A2C828F0-6239-4146-ADC4-192F6738DE82}"/>
    <cellStyle name="Obično_List4" xfId="1" xr:uid="{00000000-0005-0000-0000-000001000000}"/>
    <cellStyle name="SAPBEXaggData" xfId="9" xr:uid="{0B655314-629C-498F-A6A1-8E2EAAAF5984}"/>
    <cellStyle name="SAPBEXaggItem" xfId="13" xr:uid="{1A894195-00C7-4002-9C16-11973AF2464A}"/>
    <cellStyle name="SAPBEXchaText" xfId="8" xr:uid="{7A272291-3650-4E49-99E0-111DF2FE1816}"/>
    <cellStyle name="SAPBEXformats" xfId="11" xr:uid="{BB806A32-06FB-4BE8-815A-364AA0820D3C}"/>
    <cellStyle name="SAPBEXHLevel0" xfId="12" xr:uid="{FAD52D60-7629-481D-9C7B-FE3490AF9D73}"/>
    <cellStyle name="SAPBEXHLevel0X" xfId="10" xr:uid="{C6AC12B3-F0F8-41A8-B6B1-6FE9BF23058A}"/>
    <cellStyle name="SAPBEXHLevel1" xfId="4" xr:uid="{FAD7C802-A686-48DB-BA90-E728C6E5F4B3}"/>
    <cellStyle name="SAPBEXHLevel2" xfId="5" xr:uid="{25BC8664-6F56-42B3-B17F-D9CC576411A1}"/>
    <cellStyle name="SAPBEXHLevel3" xfId="3" xr:uid="{BB504F32-A747-4BAE-830D-836B425845D9}"/>
    <cellStyle name="SAPBEXstdData" xfId="6" xr:uid="{D1C4EE3C-BC57-4A3A-9AB3-1FCF4F2F76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6</xdr:col>
      <xdr:colOff>1304925</xdr:colOff>
      <xdr:row>37</xdr:row>
      <xdr:rowOff>152400</xdr:rowOff>
    </xdr:to>
    <xdr:pic macro="DesignIconClicked">
      <xdr:nvPicPr>
        <xdr:cNvPr id="3" name="BExJ0QUJ0I6USL8I24FM9228VCBI" hidden="1">
          <a:extLst>
            <a:ext uri="{FF2B5EF4-FFF2-40B4-BE49-F238E27FC236}">
              <a16:creationId xmlns:a16="http://schemas.microsoft.com/office/drawing/2014/main" id="{485EF291-047D-419F-B9DF-3EA672B9D79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743075"/>
          <a:ext cx="10696575" cy="452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pageSetUpPr fitToPage="1"/>
  </sheetPr>
  <dimension ref="A1:AP38"/>
  <sheetViews>
    <sheetView tabSelected="1" topLeftCell="B1" zoomScaleNormal="100" workbookViewId="0">
      <selection activeCell="H35" sqref="H35"/>
    </sheetView>
  </sheetViews>
  <sheetFormatPr defaultRowHeight="15" x14ac:dyDescent="0.25"/>
  <cols>
    <col min="6" max="10" width="25.28515625" customWidth="1"/>
    <col min="11" max="12" width="15.7109375" customWidth="1"/>
  </cols>
  <sheetData>
    <row r="1" spans="2:12" ht="33.75" customHeight="1" x14ac:dyDescent="0.25">
      <c r="B1" s="159"/>
      <c r="C1" s="159"/>
      <c r="D1" s="159"/>
    </row>
    <row r="2" spans="2:12" ht="42" customHeight="1" x14ac:dyDescent="0.25">
      <c r="B2" s="160" t="s">
        <v>414</v>
      </c>
      <c r="C2" s="160"/>
      <c r="D2" s="160"/>
      <c r="E2" s="160"/>
      <c r="F2" s="160"/>
      <c r="G2" s="160"/>
      <c r="H2" s="160"/>
      <c r="I2" s="160"/>
      <c r="J2" s="160"/>
      <c r="K2" s="160"/>
      <c r="L2" s="160"/>
    </row>
    <row r="3" spans="2:12" ht="18" customHeight="1" x14ac:dyDescent="0.25">
      <c r="B3" s="165"/>
      <c r="C3" s="165"/>
      <c r="D3" s="165"/>
      <c r="E3" s="165"/>
      <c r="F3" s="165"/>
      <c r="G3" s="165"/>
      <c r="H3" s="165"/>
      <c r="I3" s="165"/>
      <c r="J3" s="165"/>
      <c r="K3" s="165"/>
      <c r="L3" s="165"/>
    </row>
    <row r="4" spans="2:12" ht="15.75" customHeight="1" x14ac:dyDescent="0.25">
      <c r="B4" s="160" t="s">
        <v>12</v>
      </c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2:12" ht="18" x14ac:dyDescent="0.25">
      <c r="B5" s="165"/>
      <c r="C5" s="165"/>
      <c r="D5" s="165"/>
      <c r="E5" s="165"/>
      <c r="F5" s="165"/>
      <c r="G5" s="165"/>
      <c r="H5" s="165"/>
      <c r="I5" s="165"/>
      <c r="J5" s="165"/>
      <c r="K5" s="165"/>
      <c r="L5" s="165"/>
    </row>
    <row r="6" spans="2:12" ht="18" customHeight="1" x14ac:dyDescent="0.25">
      <c r="B6" s="160" t="s">
        <v>44</v>
      </c>
      <c r="C6" s="160"/>
      <c r="D6" s="160"/>
      <c r="E6" s="160"/>
      <c r="F6" s="160"/>
      <c r="G6" s="160"/>
      <c r="H6" s="160"/>
      <c r="I6" s="160"/>
      <c r="J6" s="160"/>
      <c r="K6" s="160"/>
      <c r="L6" s="160"/>
    </row>
    <row r="7" spans="2:12" ht="18" customHeight="1" x14ac:dyDescent="0.25"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2:12" ht="18" customHeight="1" x14ac:dyDescent="0.25">
      <c r="B8" s="164" t="s">
        <v>50</v>
      </c>
      <c r="C8" s="164"/>
      <c r="D8" s="164"/>
      <c r="E8" s="164"/>
      <c r="F8" s="164"/>
      <c r="G8" s="16"/>
      <c r="H8" s="17"/>
      <c r="I8" s="17"/>
      <c r="J8" s="17"/>
      <c r="K8" s="18"/>
      <c r="L8" s="18"/>
    </row>
    <row r="9" spans="2:12" ht="25.5" x14ac:dyDescent="0.25">
      <c r="B9" s="147" t="s">
        <v>8</v>
      </c>
      <c r="C9" s="147"/>
      <c r="D9" s="147"/>
      <c r="E9" s="147"/>
      <c r="F9" s="147"/>
      <c r="G9" s="5" t="s">
        <v>409</v>
      </c>
      <c r="H9" s="5" t="s">
        <v>410</v>
      </c>
      <c r="I9" s="5" t="s">
        <v>272</v>
      </c>
      <c r="J9" s="5" t="s">
        <v>411</v>
      </c>
      <c r="K9" s="5" t="s">
        <v>21</v>
      </c>
      <c r="L9" s="5" t="s">
        <v>42</v>
      </c>
    </row>
    <row r="10" spans="2:12" x14ac:dyDescent="0.25">
      <c r="B10" s="148">
        <v>1</v>
      </c>
      <c r="C10" s="148"/>
      <c r="D10" s="148"/>
      <c r="E10" s="148"/>
      <c r="F10" s="149"/>
      <c r="G10" s="9">
        <v>2</v>
      </c>
      <c r="H10" s="8">
        <v>3</v>
      </c>
      <c r="I10" s="8">
        <v>4</v>
      </c>
      <c r="J10" s="8">
        <v>5</v>
      </c>
      <c r="K10" s="8" t="s">
        <v>33</v>
      </c>
      <c r="L10" s="8" t="s">
        <v>34</v>
      </c>
    </row>
    <row r="11" spans="2:12" x14ac:dyDescent="0.25">
      <c r="B11" s="145" t="s">
        <v>23</v>
      </c>
      <c r="C11" s="146"/>
      <c r="D11" s="146"/>
      <c r="E11" s="146"/>
      <c r="F11" s="156"/>
      <c r="G11" s="22">
        <f>+' Račun prihoda i rashoda '!C10</f>
        <v>31547342.119999997</v>
      </c>
      <c r="H11" s="53">
        <v>40585605</v>
      </c>
      <c r="I11" s="53">
        <v>40018161</v>
      </c>
      <c r="J11" s="23">
        <v>32695767.359999999</v>
      </c>
      <c r="K11" s="23">
        <f t="shared" ref="K11:K16" si="0">IF(G11&gt;0,J11/G11*100,"x")</f>
        <v>103.64032328185245</v>
      </c>
      <c r="L11" s="23">
        <f t="shared" ref="L11:L16" si="1">IF(I11&gt;0,J11/I11*100,"x")</f>
        <v>81.702323502571744</v>
      </c>
    </row>
    <row r="12" spans="2:12" x14ac:dyDescent="0.25">
      <c r="B12" s="157" t="s">
        <v>22</v>
      </c>
      <c r="C12" s="156"/>
      <c r="D12" s="156"/>
      <c r="E12" s="156"/>
      <c r="F12" s="156"/>
      <c r="G12" s="22">
        <v>0</v>
      </c>
      <c r="H12" s="53">
        <v>0</v>
      </c>
      <c r="I12" s="53">
        <v>0</v>
      </c>
      <c r="J12" s="23">
        <v>0</v>
      </c>
      <c r="K12" s="23" t="str">
        <f t="shared" si="0"/>
        <v>x</v>
      </c>
      <c r="L12" s="23" t="str">
        <f t="shared" si="1"/>
        <v>x</v>
      </c>
    </row>
    <row r="13" spans="2:12" x14ac:dyDescent="0.25">
      <c r="B13" s="161" t="s">
        <v>0</v>
      </c>
      <c r="C13" s="162"/>
      <c r="D13" s="162"/>
      <c r="E13" s="162"/>
      <c r="F13" s="163"/>
      <c r="G13" s="24">
        <f>G11+G12</f>
        <v>31547342.119999997</v>
      </c>
      <c r="H13" s="54">
        <f>H11+H12</f>
        <v>40585605</v>
      </c>
      <c r="I13" s="54">
        <f>I11+I12</f>
        <v>40018161</v>
      </c>
      <c r="J13" s="24">
        <f>J11+J12</f>
        <v>32695767.359999999</v>
      </c>
      <c r="K13" s="25">
        <f t="shared" si="0"/>
        <v>103.64032328185245</v>
      </c>
      <c r="L13" s="25">
        <f t="shared" si="1"/>
        <v>81.702323502571744</v>
      </c>
    </row>
    <row r="14" spans="2:12" x14ac:dyDescent="0.25">
      <c r="B14" s="169" t="s">
        <v>24</v>
      </c>
      <c r="C14" s="146"/>
      <c r="D14" s="146"/>
      <c r="E14" s="146"/>
      <c r="F14" s="146"/>
      <c r="G14" s="23">
        <v>23918027.289999999</v>
      </c>
      <c r="H14" s="53">
        <v>36702801</v>
      </c>
      <c r="I14" s="53">
        <v>36150857</v>
      </c>
      <c r="J14" s="23">
        <v>20483116.440000001</v>
      </c>
      <c r="K14" s="26">
        <f t="shared" si="0"/>
        <v>85.638820424642148</v>
      </c>
      <c r="L14" s="26">
        <f t="shared" si="1"/>
        <v>56.660113036877668</v>
      </c>
    </row>
    <row r="15" spans="2:12" x14ac:dyDescent="0.25">
      <c r="B15" s="157" t="s">
        <v>25</v>
      </c>
      <c r="C15" s="156"/>
      <c r="D15" s="156"/>
      <c r="E15" s="156"/>
      <c r="F15" s="156"/>
      <c r="G15" s="23">
        <v>537943.44999999995</v>
      </c>
      <c r="H15" s="53">
        <v>668309</v>
      </c>
      <c r="I15" s="53">
        <v>652809</v>
      </c>
      <c r="J15" s="23">
        <v>437281.62</v>
      </c>
      <c r="K15" s="26">
        <f t="shared" si="0"/>
        <v>81.287655793559722</v>
      </c>
      <c r="L15" s="26">
        <f t="shared" si="1"/>
        <v>66.984618778233752</v>
      </c>
    </row>
    <row r="16" spans="2:12" x14ac:dyDescent="0.25">
      <c r="B16" s="4" t="s">
        <v>1</v>
      </c>
      <c r="C16" s="15"/>
      <c r="D16" s="15"/>
      <c r="E16" s="15"/>
      <c r="F16" s="15"/>
      <c r="G16" s="24">
        <f>G14+G15</f>
        <v>24455970.739999998</v>
      </c>
      <c r="H16" s="54">
        <f>H14+H15</f>
        <v>37371110</v>
      </c>
      <c r="I16" s="54">
        <f>I14+I15</f>
        <v>36803666</v>
      </c>
      <c r="J16" s="24">
        <f>J14+J15</f>
        <v>20920398.060000002</v>
      </c>
      <c r="K16" s="25">
        <f t="shared" si="0"/>
        <v>85.543110442893848</v>
      </c>
      <c r="L16" s="25">
        <f t="shared" si="1"/>
        <v>56.843245072379474</v>
      </c>
    </row>
    <row r="17" spans="1:42" x14ac:dyDescent="0.25">
      <c r="B17" s="168" t="s">
        <v>2</v>
      </c>
      <c r="C17" s="162"/>
      <c r="D17" s="162"/>
      <c r="E17" s="162"/>
      <c r="F17" s="162"/>
      <c r="G17" s="27">
        <f>G13-G16</f>
        <v>7091371.379999999</v>
      </c>
      <c r="H17" s="55">
        <f>H13-H16</f>
        <v>3214495</v>
      </c>
      <c r="I17" s="55">
        <f>I13-I16</f>
        <v>3214495</v>
      </c>
      <c r="J17" s="51">
        <f>J13-J16</f>
        <v>11775369.299999997</v>
      </c>
      <c r="K17" s="25">
        <f>J17/G17*100</f>
        <v>166.05207468347257</v>
      </c>
      <c r="L17" s="28">
        <f>J17/I17*100</f>
        <v>366.32097110121487</v>
      </c>
    </row>
    <row r="18" spans="1:42" ht="18" x14ac:dyDescent="0.25"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</row>
    <row r="19" spans="1:42" ht="18" customHeight="1" x14ac:dyDescent="0.25">
      <c r="B19" s="150" t="s">
        <v>47</v>
      </c>
      <c r="C19" s="150"/>
      <c r="D19" s="150"/>
      <c r="E19" s="150"/>
      <c r="F19" s="150"/>
      <c r="G19" s="16"/>
      <c r="H19" s="17"/>
      <c r="I19" s="17"/>
      <c r="J19" s="17"/>
      <c r="K19" s="18"/>
      <c r="L19" s="18"/>
    </row>
    <row r="20" spans="1:42" ht="25.5" x14ac:dyDescent="0.25">
      <c r="B20" s="147" t="s">
        <v>8</v>
      </c>
      <c r="C20" s="147"/>
      <c r="D20" s="147"/>
      <c r="E20" s="147"/>
      <c r="F20" s="147"/>
      <c r="G20" s="5" t="s">
        <v>409</v>
      </c>
      <c r="H20" s="5" t="s">
        <v>410</v>
      </c>
      <c r="I20" s="5" t="s">
        <v>272</v>
      </c>
      <c r="J20" s="5" t="s">
        <v>411</v>
      </c>
      <c r="K20" s="1" t="s">
        <v>21</v>
      </c>
      <c r="L20" s="1" t="s">
        <v>42</v>
      </c>
    </row>
    <row r="21" spans="1:42" x14ac:dyDescent="0.25">
      <c r="B21" s="151">
        <v>1</v>
      </c>
      <c r="C21" s="152"/>
      <c r="D21" s="152"/>
      <c r="E21" s="152"/>
      <c r="F21" s="152"/>
      <c r="G21" s="10">
        <v>2</v>
      </c>
      <c r="H21" s="8">
        <v>3</v>
      </c>
      <c r="I21" s="8">
        <v>4</v>
      </c>
      <c r="J21" s="8">
        <v>5</v>
      </c>
      <c r="K21" s="8" t="s">
        <v>33</v>
      </c>
      <c r="L21" s="8" t="s">
        <v>34</v>
      </c>
    </row>
    <row r="22" spans="1:42" ht="15.75" customHeight="1" x14ac:dyDescent="0.25">
      <c r="B22" s="145" t="s">
        <v>26</v>
      </c>
      <c r="C22" s="158"/>
      <c r="D22" s="158"/>
      <c r="E22" s="158"/>
      <c r="F22" s="158"/>
      <c r="G22" s="29">
        <f>+'Račun financiranja'!C12</f>
        <v>173401157.90000001</v>
      </c>
      <c r="H22" s="56">
        <v>152019600</v>
      </c>
      <c r="I22" s="56">
        <v>152019600</v>
      </c>
      <c r="J22" s="23">
        <v>137122932.36000001</v>
      </c>
      <c r="K22" s="23">
        <f>IF(G22&gt;0,J22/G22*100,"x")</f>
        <v>79.078441009649111</v>
      </c>
      <c r="L22" s="23">
        <f>IF(I22&gt;0,J22/I22*100,"x")</f>
        <v>90.200824341071822</v>
      </c>
    </row>
    <row r="23" spans="1:42" x14ac:dyDescent="0.25">
      <c r="B23" s="145" t="s">
        <v>27</v>
      </c>
      <c r="C23" s="146"/>
      <c r="D23" s="146"/>
      <c r="E23" s="146"/>
      <c r="F23" s="146"/>
      <c r="G23" s="23">
        <v>83547787.950000003</v>
      </c>
      <c r="H23" s="56">
        <v>62275810</v>
      </c>
      <c r="I23" s="56">
        <v>62275810</v>
      </c>
      <c r="J23" s="23">
        <v>49906513.939999998</v>
      </c>
      <c r="K23" s="23">
        <f>IF(G23&gt;0,J23/G23*100,"x")</f>
        <v>59.734093701998482</v>
      </c>
      <c r="L23" s="23">
        <f>IF(I23&gt;0,J23/I23*100,"x")</f>
        <v>80.137880085381468</v>
      </c>
    </row>
    <row r="24" spans="1:42" ht="15" customHeight="1" x14ac:dyDescent="0.25">
      <c r="B24" s="153" t="s">
        <v>43</v>
      </c>
      <c r="C24" s="154"/>
      <c r="D24" s="154"/>
      <c r="E24" s="154"/>
      <c r="F24" s="155"/>
      <c r="G24" s="24">
        <f>G22-G23</f>
        <v>89853369.950000003</v>
      </c>
      <c r="H24" s="57">
        <f>H22-H23</f>
        <v>89743790</v>
      </c>
      <c r="I24" s="57">
        <f>I22-I23</f>
        <v>89743790</v>
      </c>
      <c r="J24" s="24">
        <f>J22-J23</f>
        <v>87216418.420000017</v>
      </c>
      <c r="K24" s="25">
        <f>J24/G24*100</f>
        <v>97.065272530716044</v>
      </c>
      <c r="L24" s="28">
        <f>J24/I24*100</f>
        <v>97.183792237880766</v>
      </c>
    </row>
    <row r="25" spans="1:42" s="11" customFormat="1" ht="15" customHeight="1" x14ac:dyDescent="0.25">
      <c r="A25"/>
      <c r="B25" s="145" t="s">
        <v>15</v>
      </c>
      <c r="C25" s="146"/>
      <c r="D25" s="146"/>
      <c r="E25" s="146"/>
      <c r="F25" s="146"/>
      <c r="G25" s="138">
        <v>121457190.03</v>
      </c>
      <c r="H25" s="139">
        <v>218393102</v>
      </c>
      <c r="I25" s="139">
        <v>218393102</v>
      </c>
      <c r="J25" s="138">
        <v>218393101.47</v>
      </c>
      <c r="K25" s="140">
        <f>IF(G25&gt;0,J25/G25*100,"x")</f>
        <v>179.81076411866334</v>
      </c>
      <c r="L25" s="140">
        <f t="shared" ref="L25" si="2">IF(I25&gt;0,J25/I25*100,"x")</f>
        <v>99.999999757318335</v>
      </c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</row>
    <row r="26" spans="1:42" s="11" customFormat="1" ht="15" customHeight="1" x14ac:dyDescent="0.25">
      <c r="A26"/>
      <c r="B26" s="145" t="s">
        <v>46</v>
      </c>
      <c r="C26" s="146"/>
      <c r="D26" s="146"/>
      <c r="E26" s="146"/>
      <c r="F26" s="146"/>
      <c r="G26" s="138">
        <v>-218401931.36000001</v>
      </c>
      <c r="H26" s="139">
        <v>-311351387</v>
      </c>
      <c r="I26" s="139">
        <v>-311351387</v>
      </c>
      <c r="J26" s="138">
        <f>-317384889.19</f>
        <v>-317384889.19</v>
      </c>
      <c r="K26" s="140">
        <f>J26/G26*100</f>
        <v>145.32146635042466</v>
      </c>
      <c r="L26" s="140">
        <f>J26/I26*100</f>
        <v>101.93784336345352</v>
      </c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</row>
    <row r="27" spans="1:42" s="14" customFormat="1" x14ac:dyDescent="0.25">
      <c r="A27" s="13"/>
      <c r="B27" s="153" t="s">
        <v>48</v>
      </c>
      <c r="C27" s="154"/>
      <c r="D27" s="154"/>
      <c r="E27" s="154"/>
      <c r="F27" s="155"/>
      <c r="G27" s="24">
        <f>G25+G26+G24</f>
        <v>-7091371.3800000101</v>
      </c>
      <c r="H27" s="57">
        <f>H25+H26+H24</f>
        <v>-3214495</v>
      </c>
      <c r="I27" s="57">
        <f>I25+I26+I24</f>
        <v>-3214495</v>
      </c>
      <c r="J27" s="52">
        <f>J25+J26+J24</f>
        <v>-11775369.299999982</v>
      </c>
      <c r="K27" s="28">
        <f>J27/G27*100</f>
        <v>166.05207468347209</v>
      </c>
      <c r="L27" s="28">
        <f>J27/I27*100</f>
        <v>366.32097110121441</v>
      </c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  <c r="AA27" s="13"/>
      <c r="AB27" s="13"/>
      <c r="AC27" s="13"/>
      <c r="AD27" s="13"/>
      <c r="AE27" s="13"/>
      <c r="AF27" s="13"/>
      <c r="AG27" s="13"/>
      <c r="AH27" s="13"/>
      <c r="AI27" s="13"/>
      <c r="AJ27" s="13"/>
      <c r="AK27" s="13"/>
      <c r="AL27" s="13"/>
      <c r="AM27" s="13"/>
      <c r="AN27" s="13"/>
      <c r="AO27" s="13"/>
      <c r="AP27" s="13"/>
    </row>
    <row r="28" spans="1:42" x14ac:dyDescent="0.25">
      <c r="B28" s="167" t="s">
        <v>49</v>
      </c>
      <c r="C28" s="167"/>
      <c r="D28" s="167"/>
      <c r="E28" s="167"/>
      <c r="F28" s="167"/>
      <c r="G28" s="50">
        <f>+G17+G27</f>
        <v>-1.1175870895385742E-8</v>
      </c>
      <c r="H28" s="50">
        <f>+H17+H27</f>
        <v>0</v>
      </c>
      <c r="I28" s="50">
        <f t="shared" ref="I28" si="3">+I17+I27</f>
        <v>0</v>
      </c>
      <c r="J28" s="50">
        <f>+J17+J27</f>
        <v>1.4901161193847656E-8</v>
      </c>
      <c r="K28" s="25" t="str">
        <f>IF(G28&gt;0,J28/G28*100,"x")</f>
        <v>x</v>
      </c>
      <c r="L28" s="25" t="str">
        <f>IF(I28&gt;0,J28/I28*100,"x")</f>
        <v>x</v>
      </c>
    </row>
    <row r="30" spans="1:42" x14ac:dyDescent="0.25"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</row>
    <row r="31" spans="1:42" ht="15" customHeight="1" x14ac:dyDescent="0.25">
      <c r="B31" s="180" t="s">
        <v>415</v>
      </c>
      <c r="C31" s="180"/>
      <c r="D31" s="180"/>
      <c r="E31" s="180"/>
      <c r="F31" s="180"/>
      <c r="G31" s="180"/>
      <c r="H31" s="180"/>
      <c r="I31" s="180"/>
      <c r="J31" s="180"/>
      <c r="K31" s="180"/>
      <c r="L31" s="180"/>
    </row>
    <row r="32" spans="1:42" ht="15" customHeight="1" x14ac:dyDescent="0.25">
      <c r="B32" s="21" t="s">
        <v>51</v>
      </c>
      <c r="C32" s="21"/>
      <c r="D32" s="21"/>
      <c r="E32" s="21"/>
      <c r="F32" s="21"/>
      <c r="G32" s="21"/>
      <c r="H32" s="21"/>
      <c r="I32" s="21"/>
      <c r="J32" s="21"/>
      <c r="K32" s="21"/>
      <c r="L32" s="21"/>
    </row>
    <row r="33" spans="2:12" x14ac:dyDescent="0.25">
      <c r="B33" s="21" t="s">
        <v>52</v>
      </c>
      <c r="C33" s="21"/>
      <c r="D33" s="21"/>
      <c r="E33" s="21"/>
      <c r="F33" s="21"/>
      <c r="G33" s="21"/>
      <c r="H33" s="21"/>
      <c r="I33" s="21"/>
      <c r="J33" s="21"/>
      <c r="K33" s="21"/>
      <c r="L33" s="21"/>
    </row>
    <row r="34" spans="2:12" x14ac:dyDescent="0.25">
      <c r="H34" s="129"/>
      <c r="I34" s="129"/>
    </row>
    <row r="37" spans="2:12" x14ac:dyDescent="0.25">
      <c r="I37" s="131"/>
      <c r="J37" s="131"/>
    </row>
    <row r="38" spans="2:12" x14ac:dyDescent="0.25">
      <c r="H38" s="144"/>
    </row>
  </sheetData>
  <sheetProtection algorithmName="SHA-512" hashValue="6zsE4HgVxK+L6goOYDUAWj8oVEXVFHv6qSjIbwrLyl/0jMQi3QU5oPL8GLtE215C7B+p+aZ61Zjf9qABOMyHdw==" saltValue="12nBpFT+FWC0xPDbRk5SuA==" spinCount="100000" sheet="1" objects="1" scenarios="1"/>
  <mergeCells count="28">
    <mergeCell ref="B1:D1"/>
    <mergeCell ref="B2:L2"/>
    <mergeCell ref="B13:F13"/>
    <mergeCell ref="B31:L31"/>
    <mergeCell ref="B8:F8"/>
    <mergeCell ref="B3:L3"/>
    <mergeCell ref="B5:L5"/>
    <mergeCell ref="B7:L7"/>
    <mergeCell ref="B18:L18"/>
    <mergeCell ref="B6:L6"/>
    <mergeCell ref="B4:L4"/>
    <mergeCell ref="B28:F28"/>
    <mergeCell ref="B15:F15"/>
    <mergeCell ref="B17:F17"/>
    <mergeCell ref="B14:F14"/>
    <mergeCell ref="B27:F27"/>
    <mergeCell ref="B25:F25"/>
    <mergeCell ref="B26:F26"/>
    <mergeCell ref="B9:F9"/>
    <mergeCell ref="B10:F10"/>
    <mergeCell ref="B19:F19"/>
    <mergeCell ref="B20:F20"/>
    <mergeCell ref="B21:F21"/>
    <mergeCell ref="B24:F24"/>
    <mergeCell ref="B23:F23"/>
    <mergeCell ref="B11:F11"/>
    <mergeCell ref="B12:F12"/>
    <mergeCell ref="B22:F22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9118A6-BA1C-4EA8-954C-6B02233ACA51}">
  <sheetPr codeName="List8">
    <pageSetUpPr fitToPage="1"/>
  </sheetPr>
  <dimension ref="A1:H125"/>
  <sheetViews>
    <sheetView zoomScale="90" zoomScaleNormal="90" workbookViewId="0">
      <selection activeCell="G120" sqref="G120"/>
    </sheetView>
  </sheetViews>
  <sheetFormatPr defaultColWidth="9.140625" defaultRowHeight="12.75" x14ac:dyDescent="0.2"/>
  <cols>
    <col min="1" max="1" width="17.42578125" style="33" customWidth="1"/>
    <col min="2" max="2" width="50.85546875" style="33" customWidth="1"/>
    <col min="3" max="3" width="29.7109375" style="39" customWidth="1"/>
    <col min="4" max="4" width="17.7109375" style="40" customWidth="1"/>
    <col min="5" max="5" width="21.7109375" style="40" customWidth="1"/>
    <col min="6" max="6" width="26.140625" style="40" customWidth="1"/>
    <col min="7" max="7" width="17.85546875" style="41" customWidth="1"/>
    <col min="8" max="8" width="11.28515625" style="41" customWidth="1"/>
    <col min="9" max="242" width="9.140625" style="33"/>
    <col min="243" max="243" width="20.7109375" style="33" customWidth="1"/>
    <col min="244" max="244" width="34.85546875" style="33" customWidth="1"/>
    <col min="245" max="245" width="30.85546875" style="33" customWidth="1"/>
    <col min="246" max="246" width="17.7109375" style="33" customWidth="1"/>
    <col min="247" max="247" width="17.5703125" style="33" customWidth="1"/>
    <col min="248" max="248" width="26.140625" style="33" customWidth="1"/>
    <col min="249" max="249" width="17.85546875" style="33" customWidth="1"/>
    <col min="250" max="250" width="11.28515625" style="33" customWidth="1"/>
    <col min="251" max="498" width="9.140625" style="33"/>
    <col min="499" max="499" width="20.7109375" style="33" customWidth="1"/>
    <col min="500" max="500" width="34.85546875" style="33" customWidth="1"/>
    <col min="501" max="501" width="30.85546875" style="33" customWidth="1"/>
    <col min="502" max="502" width="17.7109375" style="33" customWidth="1"/>
    <col min="503" max="503" width="17.5703125" style="33" customWidth="1"/>
    <col min="504" max="504" width="26.140625" style="33" customWidth="1"/>
    <col min="505" max="505" width="17.85546875" style="33" customWidth="1"/>
    <col min="506" max="506" width="11.28515625" style="33" customWidth="1"/>
    <col min="507" max="754" width="9.140625" style="33"/>
    <col min="755" max="755" width="20.7109375" style="33" customWidth="1"/>
    <col min="756" max="756" width="34.85546875" style="33" customWidth="1"/>
    <col min="757" max="757" width="30.85546875" style="33" customWidth="1"/>
    <col min="758" max="758" width="17.7109375" style="33" customWidth="1"/>
    <col min="759" max="759" width="17.5703125" style="33" customWidth="1"/>
    <col min="760" max="760" width="26.140625" style="33" customWidth="1"/>
    <col min="761" max="761" width="17.85546875" style="33" customWidth="1"/>
    <col min="762" max="762" width="11.28515625" style="33" customWidth="1"/>
    <col min="763" max="1010" width="9.140625" style="33"/>
    <col min="1011" max="1011" width="20.7109375" style="33" customWidth="1"/>
    <col min="1012" max="1012" width="34.85546875" style="33" customWidth="1"/>
    <col min="1013" max="1013" width="30.85546875" style="33" customWidth="1"/>
    <col min="1014" max="1014" width="17.7109375" style="33" customWidth="1"/>
    <col min="1015" max="1015" width="17.5703125" style="33" customWidth="1"/>
    <col min="1016" max="1016" width="26.140625" style="33" customWidth="1"/>
    <col min="1017" max="1017" width="17.85546875" style="33" customWidth="1"/>
    <col min="1018" max="1018" width="11.28515625" style="33" customWidth="1"/>
    <col min="1019" max="1266" width="9.140625" style="33"/>
    <col min="1267" max="1267" width="20.7109375" style="33" customWidth="1"/>
    <col min="1268" max="1268" width="34.85546875" style="33" customWidth="1"/>
    <col min="1269" max="1269" width="30.85546875" style="33" customWidth="1"/>
    <col min="1270" max="1270" width="17.7109375" style="33" customWidth="1"/>
    <col min="1271" max="1271" width="17.5703125" style="33" customWidth="1"/>
    <col min="1272" max="1272" width="26.140625" style="33" customWidth="1"/>
    <col min="1273" max="1273" width="17.85546875" style="33" customWidth="1"/>
    <col min="1274" max="1274" width="11.28515625" style="33" customWidth="1"/>
    <col min="1275" max="1522" width="9.140625" style="33"/>
    <col min="1523" max="1523" width="20.7109375" style="33" customWidth="1"/>
    <col min="1524" max="1524" width="34.85546875" style="33" customWidth="1"/>
    <col min="1525" max="1525" width="30.85546875" style="33" customWidth="1"/>
    <col min="1526" max="1526" width="17.7109375" style="33" customWidth="1"/>
    <col min="1527" max="1527" width="17.5703125" style="33" customWidth="1"/>
    <col min="1528" max="1528" width="26.140625" style="33" customWidth="1"/>
    <col min="1529" max="1529" width="17.85546875" style="33" customWidth="1"/>
    <col min="1530" max="1530" width="11.28515625" style="33" customWidth="1"/>
    <col min="1531" max="1778" width="9.140625" style="33"/>
    <col min="1779" max="1779" width="20.7109375" style="33" customWidth="1"/>
    <col min="1780" max="1780" width="34.85546875" style="33" customWidth="1"/>
    <col min="1781" max="1781" width="30.85546875" style="33" customWidth="1"/>
    <col min="1782" max="1782" width="17.7109375" style="33" customWidth="1"/>
    <col min="1783" max="1783" width="17.5703125" style="33" customWidth="1"/>
    <col min="1784" max="1784" width="26.140625" style="33" customWidth="1"/>
    <col min="1785" max="1785" width="17.85546875" style="33" customWidth="1"/>
    <col min="1786" max="1786" width="11.28515625" style="33" customWidth="1"/>
    <col min="1787" max="2034" width="9.140625" style="33"/>
    <col min="2035" max="2035" width="20.7109375" style="33" customWidth="1"/>
    <col min="2036" max="2036" width="34.85546875" style="33" customWidth="1"/>
    <col min="2037" max="2037" width="30.85546875" style="33" customWidth="1"/>
    <col min="2038" max="2038" width="17.7109375" style="33" customWidth="1"/>
    <col min="2039" max="2039" width="17.5703125" style="33" customWidth="1"/>
    <col min="2040" max="2040" width="26.140625" style="33" customWidth="1"/>
    <col min="2041" max="2041" width="17.85546875" style="33" customWidth="1"/>
    <col min="2042" max="2042" width="11.28515625" style="33" customWidth="1"/>
    <col min="2043" max="2290" width="9.140625" style="33"/>
    <col min="2291" max="2291" width="20.7109375" style="33" customWidth="1"/>
    <col min="2292" max="2292" width="34.85546875" style="33" customWidth="1"/>
    <col min="2293" max="2293" width="30.85546875" style="33" customWidth="1"/>
    <col min="2294" max="2294" width="17.7109375" style="33" customWidth="1"/>
    <col min="2295" max="2295" width="17.5703125" style="33" customWidth="1"/>
    <col min="2296" max="2296" width="26.140625" style="33" customWidth="1"/>
    <col min="2297" max="2297" width="17.85546875" style="33" customWidth="1"/>
    <col min="2298" max="2298" width="11.28515625" style="33" customWidth="1"/>
    <col min="2299" max="2546" width="9.140625" style="33"/>
    <col min="2547" max="2547" width="20.7109375" style="33" customWidth="1"/>
    <col min="2548" max="2548" width="34.85546875" style="33" customWidth="1"/>
    <col min="2549" max="2549" width="30.85546875" style="33" customWidth="1"/>
    <col min="2550" max="2550" width="17.7109375" style="33" customWidth="1"/>
    <col min="2551" max="2551" width="17.5703125" style="33" customWidth="1"/>
    <col min="2552" max="2552" width="26.140625" style="33" customWidth="1"/>
    <col min="2553" max="2553" width="17.85546875" style="33" customWidth="1"/>
    <col min="2554" max="2554" width="11.28515625" style="33" customWidth="1"/>
    <col min="2555" max="2802" width="9.140625" style="33"/>
    <col min="2803" max="2803" width="20.7109375" style="33" customWidth="1"/>
    <col min="2804" max="2804" width="34.85546875" style="33" customWidth="1"/>
    <col min="2805" max="2805" width="30.85546875" style="33" customWidth="1"/>
    <col min="2806" max="2806" width="17.7109375" style="33" customWidth="1"/>
    <col min="2807" max="2807" width="17.5703125" style="33" customWidth="1"/>
    <col min="2808" max="2808" width="26.140625" style="33" customWidth="1"/>
    <col min="2809" max="2809" width="17.85546875" style="33" customWidth="1"/>
    <col min="2810" max="2810" width="11.28515625" style="33" customWidth="1"/>
    <col min="2811" max="3058" width="9.140625" style="33"/>
    <col min="3059" max="3059" width="20.7109375" style="33" customWidth="1"/>
    <col min="3060" max="3060" width="34.85546875" style="33" customWidth="1"/>
    <col min="3061" max="3061" width="30.85546875" style="33" customWidth="1"/>
    <col min="3062" max="3062" width="17.7109375" style="33" customWidth="1"/>
    <col min="3063" max="3063" width="17.5703125" style="33" customWidth="1"/>
    <col min="3064" max="3064" width="26.140625" style="33" customWidth="1"/>
    <col min="3065" max="3065" width="17.85546875" style="33" customWidth="1"/>
    <col min="3066" max="3066" width="11.28515625" style="33" customWidth="1"/>
    <col min="3067" max="3314" width="9.140625" style="33"/>
    <col min="3315" max="3315" width="20.7109375" style="33" customWidth="1"/>
    <col min="3316" max="3316" width="34.85546875" style="33" customWidth="1"/>
    <col min="3317" max="3317" width="30.85546875" style="33" customWidth="1"/>
    <col min="3318" max="3318" width="17.7109375" style="33" customWidth="1"/>
    <col min="3319" max="3319" width="17.5703125" style="33" customWidth="1"/>
    <col min="3320" max="3320" width="26.140625" style="33" customWidth="1"/>
    <col min="3321" max="3321" width="17.85546875" style="33" customWidth="1"/>
    <col min="3322" max="3322" width="11.28515625" style="33" customWidth="1"/>
    <col min="3323" max="3570" width="9.140625" style="33"/>
    <col min="3571" max="3571" width="20.7109375" style="33" customWidth="1"/>
    <col min="3572" max="3572" width="34.85546875" style="33" customWidth="1"/>
    <col min="3573" max="3573" width="30.85546875" style="33" customWidth="1"/>
    <col min="3574" max="3574" width="17.7109375" style="33" customWidth="1"/>
    <col min="3575" max="3575" width="17.5703125" style="33" customWidth="1"/>
    <col min="3576" max="3576" width="26.140625" style="33" customWidth="1"/>
    <col min="3577" max="3577" width="17.85546875" style="33" customWidth="1"/>
    <col min="3578" max="3578" width="11.28515625" style="33" customWidth="1"/>
    <col min="3579" max="3826" width="9.140625" style="33"/>
    <col min="3827" max="3827" width="20.7109375" style="33" customWidth="1"/>
    <col min="3828" max="3828" width="34.85546875" style="33" customWidth="1"/>
    <col min="3829" max="3829" width="30.85546875" style="33" customWidth="1"/>
    <col min="3830" max="3830" width="17.7109375" style="33" customWidth="1"/>
    <col min="3831" max="3831" width="17.5703125" style="33" customWidth="1"/>
    <col min="3832" max="3832" width="26.140625" style="33" customWidth="1"/>
    <col min="3833" max="3833" width="17.85546875" style="33" customWidth="1"/>
    <col min="3834" max="3834" width="11.28515625" style="33" customWidth="1"/>
    <col min="3835" max="4082" width="9.140625" style="33"/>
    <col min="4083" max="4083" width="20.7109375" style="33" customWidth="1"/>
    <col min="4084" max="4084" width="34.85546875" style="33" customWidth="1"/>
    <col min="4085" max="4085" width="30.85546875" style="33" customWidth="1"/>
    <col min="4086" max="4086" width="17.7109375" style="33" customWidth="1"/>
    <col min="4087" max="4087" width="17.5703125" style="33" customWidth="1"/>
    <col min="4088" max="4088" width="26.140625" style="33" customWidth="1"/>
    <col min="4089" max="4089" width="17.85546875" style="33" customWidth="1"/>
    <col min="4090" max="4090" width="11.28515625" style="33" customWidth="1"/>
    <col min="4091" max="4338" width="9.140625" style="33"/>
    <col min="4339" max="4339" width="20.7109375" style="33" customWidth="1"/>
    <col min="4340" max="4340" width="34.85546875" style="33" customWidth="1"/>
    <col min="4341" max="4341" width="30.85546875" style="33" customWidth="1"/>
    <col min="4342" max="4342" width="17.7109375" style="33" customWidth="1"/>
    <col min="4343" max="4343" width="17.5703125" style="33" customWidth="1"/>
    <col min="4344" max="4344" width="26.140625" style="33" customWidth="1"/>
    <col min="4345" max="4345" width="17.85546875" style="33" customWidth="1"/>
    <col min="4346" max="4346" width="11.28515625" style="33" customWidth="1"/>
    <col min="4347" max="4594" width="9.140625" style="33"/>
    <col min="4595" max="4595" width="20.7109375" style="33" customWidth="1"/>
    <col min="4596" max="4596" width="34.85546875" style="33" customWidth="1"/>
    <col min="4597" max="4597" width="30.85546875" style="33" customWidth="1"/>
    <col min="4598" max="4598" width="17.7109375" style="33" customWidth="1"/>
    <col min="4599" max="4599" width="17.5703125" style="33" customWidth="1"/>
    <col min="4600" max="4600" width="26.140625" style="33" customWidth="1"/>
    <col min="4601" max="4601" width="17.85546875" style="33" customWidth="1"/>
    <col min="4602" max="4602" width="11.28515625" style="33" customWidth="1"/>
    <col min="4603" max="4850" width="9.140625" style="33"/>
    <col min="4851" max="4851" width="20.7109375" style="33" customWidth="1"/>
    <col min="4852" max="4852" width="34.85546875" style="33" customWidth="1"/>
    <col min="4853" max="4853" width="30.85546875" style="33" customWidth="1"/>
    <col min="4854" max="4854" width="17.7109375" style="33" customWidth="1"/>
    <col min="4855" max="4855" width="17.5703125" style="33" customWidth="1"/>
    <col min="4856" max="4856" width="26.140625" style="33" customWidth="1"/>
    <col min="4857" max="4857" width="17.85546875" style="33" customWidth="1"/>
    <col min="4858" max="4858" width="11.28515625" style="33" customWidth="1"/>
    <col min="4859" max="5106" width="9.140625" style="33"/>
    <col min="5107" max="5107" width="20.7109375" style="33" customWidth="1"/>
    <col min="5108" max="5108" width="34.85546875" style="33" customWidth="1"/>
    <col min="5109" max="5109" width="30.85546875" style="33" customWidth="1"/>
    <col min="5110" max="5110" width="17.7109375" style="33" customWidth="1"/>
    <col min="5111" max="5111" width="17.5703125" style="33" customWidth="1"/>
    <col min="5112" max="5112" width="26.140625" style="33" customWidth="1"/>
    <col min="5113" max="5113" width="17.85546875" style="33" customWidth="1"/>
    <col min="5114" max="5114" width="11.28515625" style="33" customWidth="1"/>
    <col min="5115" max="5362" width="9.140625" style="33"/>
    <col min="5363" max="5363" width="20.7109375" style="33" customWidth="1"/>
    <col min="5364" max="5364" width="34.85546875" style="33" customWidth="1"/>
    <col min="5365" max="5365" width="30.85546875" style="33" customWidth="1"/>
    <col min="5366" max="5366" width="17.7109375" style="33" customWidth="1"/>
    <col min="5367" max="5367" width="17.5703125" style="33" customWidth="1"/>
    <col min="5368" max="5368" width="26.140625" style="33" customWidth="1"/>
    <col min="5369" max="5369" width="17.85546875" style="33" customWidth="1"/>
    <col min="5370" max="5370" width="11.28515625" style="33" customWidth="1"/>
    <col min="5371" max="5618" width="9.140625" style="33"/>
    <col min="5619" max="5619" width="20.7109375" style="33" customWidth="1"/>
    <col min="5620" max="5620" width="34.85546875" style="33" customWidth="1"/>
    <col min="5621" max="5621" width="30.85546875" style="33" customWidth="1"/>
    <col min="5622" max="5622" width="17.7109375" style="33" customWidth="1"/>
    <col min="5623" max="5623" width="17.5703125" style="33" customWidth="1"/>
    <col min="5624" max="5624" width="26.140625" style="33" customWidth="1"/>
    <col min="5625" max="5625" width="17.85546875" style="33" customWidth="1"/>
    <col min="5626" max="5626" width="11.28515625" style="33" customWidth="1"/>
    <col min="5627" max="5874" width="9.140625" style="33"/>
    <col min="5875" max="5875" width="20.7109375" style="33" customWidth="1"/>
    <col min="5876" max="5876" width="34.85546875" style="33" customWidth="1"/>
    <col min="5877" max="5877" width="30.85546875" style="33" customWidth="1"/>
    <col min="5878" max="5878" width="17.7109375" style="33" customWidth="1"/>
    <col min="5879" max="5879" width="17.5703125" style="33" customWidth="1"/>
    <col min="5880" max="5880" width="26.140625" style="33" customWidth="1"/>
    <col min="5881" max="5881" width="17.85546875" style="33" customWidth="1"/>
    <col min="5882" max="5882" width="11.28515625" style="33" customWidth="1"/>
    <col min="5883" max="6130" width="9.140625" style="33"/>
    <col min="6131" max="6131" width="20.7109375" style="33" customWidth="1"/>
    <col min="6132" max="6132" width="34.85546875" style="33" customWidth="1"/>
    <col min="6133" max="6133" width="30.85546875" style="33" customWidth="1"/>
    <col min="6134" max="6134" width="17.7109375" style="33" customWidth="1"/>
    <col min="6135" max="6135" width="17.5703125" style="33" customWidth="1"/>
    <col min="6136" max="6136" width="26.140625" style="33" customWidth="1"/>
    <col min="6137" max="6137" width="17.85546875" style="33" customWidth="1"/>
    <col min="6138" max="6138" width="11.28515625" style="33" customWidth="1"/>
    <col min="6139" max="6386" width="9.140625" style="33"/>
    <col min="6387" max="6387" width="20.7109375" style="33" customWidth="1"/>
    <col min="6388" max="6388" width="34.85546875" style="33" customWidth="1"/>
    <col min="6389" max="6389" width="30.85546875" style="33" customWidth="1"/>
    <col min="6390" max="6390" width="17.7109375" style="33" customWidth="1"/>
    <col min="6391" max="6391" width="17.5703125" style="33" customWidth="1"/>
    <col min="6392" max="6392" width="26.140625" style="33" customWidth="1"/>
    <col min="6393" max="6393" width="17.85546875" style="33" customWidth="1"/>
    <col min="6394" max="6394" width="11.28515625" style="33" customWidth="1"/>
    <col min="6395" max="6642" width="9.140625" style="33"/>
    <col min="6643" max="6643" width="20.7109375" style="33" customWidth="1"/>
    <col min="6644" max="6644" width="34.85546875" style="33" customWidth="1"/>
    <col min="6645" max="6645" width="30.85546875" style="33" customWidth="1"/>
    <col min="6646" max="6646" width="17.7109375" style="33" customWidth="1"/>
    <col min="6647" max="6647" width="17.5703125" style="33" customWidth="1"/>
    <col min="6648" max="6648" width="26.140625" style="33" customWidth="1"/>
    <col min="6649" max="6649" width="17.85546875" style="33" customWidth="1"/>
    <col min="6650" max="6650" width="11.28515625" style="33" customWidth="1"/>
    <col min="6651" max="6898" width="9.140625" style="33"/>
    <col min="6899" max="6899" width="20.7109375" style="33" customWidth="1"/>
    <col min="6900" max="6900" width="34.85546875" style="33" customWidth="1"/>
    <col min="6901" max="6901" width="30.85546875" style="33" customWidth="1"/>
    <col min="6902" max="6902" width="17.7109375" style="33" customWidth="1"/>
    <col min="6903" max="6903" width="17.5703125" style="33" customWidth="1"/>
    <col min="6904" max="6904" width="26.140625" style="33" customWidth="1"/>
    <col min="6905" max="6905" width="17.85546875" style="33" customWidth="1"/>
    <col min="6906" max="6906" width="11.28515625" style="33" customWidth="1"/>
    <col min="6907" max="7154" width="9.140625" style="33"/>
    <col min="7155" max="7155" width="20.7109375" style="33" customWidth="1"/>
    <col min="7156" max="7156" width="34.85546875" style="33" customWidth="1"/>
    <col min="7157" max="7157" width="30.85546875" style="33" customWidth="1"/>
    <col min="7158" max="7158" width="17.7109375" style="33" customWidth="1"/>
    <col min="7159" max="7159" width="17.5703125" style="33" customWidth="1"/>
    <col min="7160" max="7160" width="26.140625" style="33" customWidth="1"/>
    <col min="7161" max="7161" width="17.85546875" style="33" customWidth="1"/>
    <col min="7162" max="7162" width="11.28515625" style="33" customWidth="1"/>
    <col min="7163" max="7410" width="9.140625" style="33"/>
    <col min="7411" max="7411" width="20.7109375" style="33" customWidth="1"/>
    <col min="7412" max="7412" width="34.85546875" style="33" customWidth="1"/>
    <col min="7413" max="7413" width="30.85546875" style="33" customWidth="1"/>
    <col min="7414" max="7414" width="17.7109375" style="33" customWidth="1"/>
    <col min="7415" max="7415" width="17.5703125" style="33" customWidth="1"/>
    <col min="7416" max="7416" width="26.140625" style="33" customWidth="1"/>
    <col min="7417" max="7417" width="17.85546875" style="33" customWidth="1"/>
    <col min="7418" max="7418" width="11.28515625" style="33" customWidth="1"/>
    <col min="7419" max="7666" width="9.140625" style="33"/>
    <col min="7667" max="7667" width="20.7109375" style="33" customWidth="1"/>
    <col min="7668" max="7668" width="34.85546875" style="33" customWidth="1"/>
    <col min="7669" max="7669" width="30.85546875" style="33" customWidth="1"/>
    <col min="7670" max="7670" width="17.7109375" style="33" customWidth="1"/>
    <col min="7671" max="7671" width="17.5703125" style="33" customWidth="1"/>
    <col min="7672" max="7672" width="26.140625" style="33" customWidth="1"/>
    <col min="7673" max="7673" width="17.85546875" style="33" customWidth="1"/>
    <col min="7674" max="7674" width="11.28515625" style="33" customWidth="1"/>
    <col min="7675" max="7922" width="9.140625" style="33"/>
    <col min="7923" max="7923" width="20.7109375" style="33" customWidth="1"/>
    <col min="7924" max="7924" width="34.85546875" style="33" customWidth="1"/>
    <col min="7925" max="7925" width="30.85546875" style="33" customWidth="1"/>
    <col min="7926" max="7926" width="17.7109375" style="33" customWidth="1"/>
    <col min="7927" max="7927" width="17.5703125" style="33" customWidth="1"/>
    <col min="7928" max="7928" width="26.140625" style="33" customWidth="1"/>
    <col min="7929" max="7929" width="17.85546875" style="33" customWidth="1"/>
    <col min="7930" max="7930" width="11.28515625" style="33" customWidth="1"/>
    <col min="7931" max="8178" width="9.140625" style="33"/>
    <col min="8179" max="8179" width="20.7109375" style="33" customWidth="1"/>
    <col min="8180" max="8180" width="34.85546875" style="33" customWidth="1"/>
    <col min="8181" max="8181" width="30.85546875" style="33" customWidth="1"/>
    <col min="8182" max="8182" width="17.7109375" style="33" customWidth="1"/>
    <col min="8183" max="8183" width="17.5703125" style="33" customWidth="1"/>
    <col min="8184" max="8184" width="26.140625" style="33" customWidth="1"/>
    <col min="8185" max="8185" width="17.85546875" style="33" customWidth="1"/>
    <col min="8186" max="8186" width="11.28515625" style="33" customWidth="1"/>
    <col min="8187" max="8434" width="9.140625" style="33"/>
    <col min="8435" max="8435" width="20.7109375" style="33" customWidth="1"/>
    <col min="8436" max="8436" width="34.85546875" style="33" customWidth="1"/>
    <col min="8437" max="8437" width="30.85546875" style="33" customWidth="1"/>
    <col min="8438" max="8438" width="17.7109375" style="33" customWidth="1"/>
    <col min="8439" max="8439" width="17.5703125" style="33" customWidth="1"/>
    <col min="8440" max="8440" width="26.140625" style="33" customWidth="1"/>
    <col min="8441" max="8441" width="17.85546875" style="33" customWidth="1"/>
    <col min="8442" max="8442" width="11.28515625" style="33" customWidth="1"/>
    <col min="8443" max="8690" width="9.140625" style="33"/>
    <col min="8691" max="8691" width="20.7109375" style="33" customWidth="1"/>
    <col min="8692" max="8692" width="34.85546875" style="33" customWidth="1"/>
    <col min="8693" max="8693" width="30.85546875" style="33" customWidth="1"/>
    <col min="8694" max="8694" width="17.7109375" style="33" customWidth="1"/>
    <col min="8695" max="8695" width="17.5703125" style="33" customWidth="1"/>
    <col min="8696" max="8696" width="26.140625" style="33" customWidth="1"/>
    <col min="8697" max="8697" width="17.85546875" style="33" customWidth="1"/>
    <col min="8698" max="8698" width="11.28515625" style="33" customWidth="1"/>
    <col min="8699" max="8946" width="9.140625" style="33"/>
    <col min="8947" max="8947" width="20.7109375" style="33" customWidth="1"/>
    <col min="8948" max="8948" width="34.85546875" style="33" customWidth="1"/>
    <col min="8949" max="8949" width="30.85546875" style="33" customWidth="1"/>
    <col min="8950" max="8950" width="17.7109375" style="33" customWidth="1"/>
    <col min="8951" max="8951" width="17.5703125" style="33" customWidth="1"/>
    <col min="8952" max="8952" width="26.140625" style="33" customWidth="1"/>
    <col min="8953" max="8953" width="17.85546875" style="33" customWidth="1"/>
    <col min="8954" max="8954" width="11.28515625" style="33" customWidth="1"/>
    <col min="8955" max="9202" width="9.140625" style="33"/>
    <col min="9203" max="9203" width="20.7109375" style="33" customWidth="1"/>
    <col min="9204" max="9204" width="34.85546875" style="33" customWidth="1"/>
    <col min="9205" max="9205" width="30.85546875" style="33" customWidth="1"/>
    <col min="9206" max="9206" width="17.7109375" style="33" customWidth="1"/>
    <col min="9207" max="9207" width="17.5703125" style="33" customWidth="1"/>
    <col min="9208" max="9208" width="26.140625" style="33" customWidth="1"/>
    <col min="9209" max="9209" width="17.85546875" style="33" customWidth="1"/>
    <col min="9210" max="9210" width="11.28515625" style="33" customWidth="1"/>
    <col min="9211" max="9458" width="9.140625" style="33"/>
    <col min="9459" max="9459" width="20.7109375" style="33" customWidth="1"/>
    <col min="9460" max="9460" width="34.85546875" style="33" customWidth="1"/>
    <col min="9461" max="9461" width="30.85546875" style="33" customWidth="1"/>
    <col min="9462" max="9462" width="17.7109375" style="33" customWidth="1"/>
    <col min="9463" max="9463" width="17.5703125" style="33" customWidth="1"/>
    <col min="9464" max="9464" width="26.140625" style="33" customWidth="1"/>
    <col min="9465" max="9465" width="17.85546875" style="33" customWidth="1"/>
    <col min="9466" max="9466" width="11.28515625" style="33" customWidth="1"/>
    <col min="9467" max="9714" width="9.140625" style="33"/>
    <col min="9715" max="9715" width="20.7109375" style="33" customWidth="1"/>
    <col min="9716" max="9716" width="34.85546875" style="33" customWidth="1"/>
    <col min="9717" max="9717" width="30.85546875" style="33" customWidth="1"/>
    <col min="9718" max="9718" width="17.7109375" style="33" customWidth="1"/>
    <col min="9719" max="9719" width="17.5703125" style="33" customWidth="1"/>
    <col min="9720" max="9720" width="26.140625" style="33" customWidth="1"/>
    <col min="9721" max="9721" width="17.85546875" style="33" customWidth="1"/>
    <col min="9722" max="9722" width="11.28515625" style="33" customWidth="1"/>
    <col min="9723" max="9970" width="9.140625" style="33"/>
    <col min="9971" max="9971" width="20.7109375" style="33" customWidth="1"/>
    <col min="9972" max="9972" width="34.85546875" style="33" customWidth="1"/>
    <col min="9973" max="9973" width="30.85546875" style="33" customWidth="1"/>
    <col min="9974" max="9974" width="17.7109375" style="33" customWidth="1"/>
    <col min="9975" max="9975" width="17.5703125" style="33" customWidth="1"/>
    <col min="9976" max="9976" width="26.140625" style="33" customWidth="1"/>
    <col min="9977" max="9977" width="17.85546875" style="33" customWidth="1"/>
    <col min="9978" max="9978" width="11.28515625" style="33" customWidth="1"/>
    <col min="9979" max="10226" width="9.140625" style="33"/>
    <col min="10227" max="10227" width="20.7109375" style="33" customWidth="1"/>
    <col min="10228" max="10228" width="34.85546875" style="33" customWidth="1"/>
    <col min="10229" max="10229" width="30.85546875" style="33" customWidth="1"/>
    <col min="10230" max="10230" width="17.7109375" style="33" customWidth="1"/>
    <col min="10231" max="10231" width="17.5703125" style="33" customWidth="1"/>
    <col min="10232" max="10232" width="26.140625" style="33" customWidth="1"/>
    <col min="10233" max="10233" width="17.85546875" style="33" customWidth="1"/>
    <col min="10234" max="10234" width="11.28515625" style="33" customWidth="1"/>
    <col min="10235" max="10482" width="9.140625" style="33"/>
    <col min="10483" max="10483" width="20.7109375" style="33" customWidth="1"/>
    <col min="10484" max="10484" width="34.85546875" style="33" customWidth="1"/>
    <col min="10485" max="10485" width="30.85546875" style="33" customWidth="1"/>
    <col min="10486" max="10486" width="17.7109375" style="33" customWidth="1"/>
    <col min="10487" max="10487" width="17.5703125" style="33" customWidth="1"/>
    <col min="10488" max="10488" width="26.140625" style="33" customWidth="1"/>
    <col min="10489" max="10489" width="17.85546875" style="33" customWidth="1"/>
    <col min="10490" max="10490" width="11.28515625" style="33" customWidth="1"/>
    <col min="10491" max="10738" width="9.140625" style="33"/>
    <col min="10739" max="10739" width="20.7109375" style="33" customWidth="1"/>
    <col min="10740" max="10740" width="34.85546875" style="33" customWidth="1"/>
    <col min="10741" max="10741" width="30.85546875" style="33" customWidth="1"/>
    <col min="10742" max="10742" width="17.7109375" style="33" customWidth="1"/>
    <col min="10743" max="10743" width="17.5703125" style="33" customWidth="1"/>
    <col min="10744" max="10744" width="26.140625" style="33" customWidth="1"/>
    <col min="10745" max="10745" width="17.85546875" style="33" customWidth="1"/>
    <col min="10746" max="10746" width="11.28515625" style="33" customWidth="1"/>
    <col min="10747" max="10994" width="9.140625" style="33"/>
    <col min="10995" max="10995" width="20.7109375" style="33" customWidth="1"/>
    <col min="10996" max="10996" width="34.85546875" style="33" customWidth="1"/>
    <col min="10997" max="10997" width="30.85546875" style="33" customWidth="1"/>
    <col min="10998" max="10998" width="17.7109375" style="33" customWidth="1"/>
    <col min="10999" max="10999" width="17.5703125" style="33" customWidth="1"/>
    <col min="11000" max="11000" width="26.140625" style="33" customWidth="1"/>
    <col min="11001" max="11001" width="17.85546875" style="33" customWidth="1"/>
    <col min="11002" max="11002" width="11.28515625" style="33" customWidth="1"/>
    <col min="11003" max="11250" width="9.140625" style="33"/>
    <col min="11251" max="11251" width="20.7109375" style="33" customWidth="1"/>
    <col min="11252" max="11252" width="34.85546875" style="33" customWidth="1"/>
    <col min="11253" max="11253" width="30.85546875" style="33" customWidth="1"/>
    <col min="11254" max="11254" width="17.7109375" style="33" customWidth="1"/>
    <col min="11255" max="11255" width="17.5703125" style="33" customWidth="1"/>
    <col min="11256" max="11256" width="26.140625" style="33" customWidth="1"/>
    <col min="11257" max="11257" width="17.85546875" style="33" customWidth="1"/>
    <col min="11258" max="11258" width="11.28515625" style="33" customWidth="1"/>
    <col min="11259" max="11506" width="9.140625" style="33"/>
    <col min="11507" max="11507" width="20.7109375" style="33" customWidth="1"/>
    <col min="11508" max="11508" width="34.85546875" style="33" customWidth="1"/>
    <col min="11509" max="11509" width="30.85546875" style="33" customWidth="1"/>
    <col min="11510" max="11510" width="17.7109375" style="33" customWidth="1"/>
    <col min="11511" max="11511" width="17.5703125" style="33" customWidth="1"/>
    <col min="11512" max="11512" width="26.140625" style="33" customWidth="1"/>
    <col min="11513" max="11513" width="17.85546875" style="33" customWidth="1"/>
    <col min="11514" max="11514" width="11.28515625" style="33" customWidth="1"/>
    <col min="11515" max="11762" width="9.140625" style="33"/>
    <col min="11763" max="11763" width="20.7109375" style="33" customWidth="1"/>
    <col min="11764" max="11764" width="34.85546875" style="33" customWidth="1"/>
    <col min="11765" max="11765" width="30.85546875" style="33" customWidth="1"/>
    <col min="11766" max="11766" width="17.7109375" style="33" customWidth="1"/>
    <col min="11767" max="11767" width="17.5703125" style="33" customWidth="1"/>
    <col min="11768" max="11768" width="26.140625" style="33" customWidth="1"/>
    <col min="11769" max="11769" width="17.85546875" style="33" customWidth="1"/>
    <col min="11770" max="11770" width="11.28515625" style="33" customWidth="1"/>
    <col min="11771" max="12018" width="9.140625" style="33"/>
    <col min="12019" max="12019" width="20.7109375" style="33" customWidth="1"/>
    <col min="12020" max="12020" width="34.85546875" style="33" customWidth="1"/>
    <col min="12021" max="12021" width="30.85546875" style="33" customWidth="1"/>
    <col min="12022" max="12022" width="17.7109375" style="33" customWidth="1"/>
    <col min="12023" max="12023" width="17.5703125" style="33" customWidth="1"/>
    <col min="12024" max="12024" width="26.140625" style="33" customWidth="1"/>
    <col min="12025" max="12025" width="17.85546875" style="33" customWidth="1"/>
    <col min="12026" max="12026" width="11.28515625" style="33" customWidth="1"/>
    <col min="12027" max="12274" width="9.140625" style="33"/>
    <col min="12275" max="12275" width="20.7109375" style="33" customWidth="1"/>
    <col min="12276" max="12276" width="34.85546875" style="33" customWidth="1"/>
    <col min="12277" max="12277" width="30.85546875" style="33" customWidth="1"/>
    <col min="12278" max="12278" width="17.7109375" style="33" customWidth="1"/>
    <col min="12279" max="12279" width="17.5703125" style="33" customWidth="1"/>
    <col min="12280" max="12280" width="26.140625" style="33" customWidth="1"/>
    <col min="12281" max="12281" width="17.85546875" style="33" customWidth="1"/>
    <col min="12282" max="12282" width="11.28515625" style="33" customWidth="1"/>
    <col min="12283" max="12530" width="9.140625" style="33"/>
    <col min="12531" max="12531" width="20.7109375" style="33" customWidth="1"/>
    <col min="12532" max="12532" width="34.85546875" style="33" customWidth="1"/>
    <col min="12533" max="12533" width="30.85546875" style="33" customWidth="1"/>
    <col min="12534" max="12534" width="17.7109375" style="33" customWidth="1"/>
    <col min="12535" max="12535" width="17.5703125" style="33" customWidth="1"/>
    <col min="12536" max="12536" width="26.140625" style="33" customWidth="1"/>
    <col min="12537" max="12537" width="17.85546875" style="33" customWidth="1"/>
    <col min="12538" max="12538" width="11.28515625" style="33" customWidth="1"/>
    <col min="12539" max="12786" width="9.140625" style="33"/>
    <col min="12787" max="12787" width="20.7109375" style="33" customWidth="1"/>
    <col min="12788" max="12788" width="34.85546875" style="33" customWidth="1"/>
    <col min="12789" max="12789" width="30.85546875" style="33" customWidth="1"/>
    <col min="12790" max="12790" width="17.7109375" style="33" customWidth="1"/>
    <col min="12791" max="12791" width="17.5703125" style="33" customWidth="1"/>
    <col min="12792" max="12792" width="26.140625" style="33" customWidth="1"/>
    <col min="12793" max="12793" width="17.85546875" style="33" customWidth="1"/>
    <col min="12794" max="12794" width="11.28515625" style="33" customWidth="1"/>
    <col min="12795" max="13042" width="9.140625" style="33"/>
    <col min="13043" max="13043" width="20.7109375" style="33" customWidth="1"/>
    <col min="13044" max="13044" width="34.85546875" style="33" customWidth="1"/>
    <col min="13045" max="13045" width="30.85546875" style="33" customWidth="1"/>
    <col min="13046" max="13046" width="17.7109375" style="33" customWidth="1"/>
    <col min="13047" max="13047" width="17.5703125" style="33" customWidth="1"/>
    <col min="13048" max="13048" width="26.140625" style="33" customWidth="1"/>
    <col min="13049" max="13049" width="17.85546875" style="33" customWidth="1"/>
    <col min="13050" max="13050" width="11.28515625" style="33" customWidth="1"/>
    <col min="13051" max="13298" width="9.140625" style="33"/>
    <col min="13299" max="13299" width="20.7109375" style="33" customWidth="1"/>
    <col min="13300" max="13300" width="34.85546875" style="33" customWidth="1"/>
    <col min="13301" max="13301" width="30.85546875" style="33" customWidth="1"/>
    <col min="13302" max="13302" width="17.7109375" style="33" customWidth="1"/>
    <col min="13303" max="13303" width="17.5703125" style="33" customWidth="1"/>
    <col min="13304" max="13304" width="26.140625" style="33" customWidth="1"/>
    <col min="13305" max="13305" width="17.85546875" style="33" customWidth="1"/>
    <col min="13306" max="13306" width="11.28515625" style="33" customWidth="1"/>
    <col min="13307" max="13554" width="9.140625" style="33"/>
    <col min="13555" max="13555" width="20.7109375" style="33" customWidth="1"/>
    <col min="13556" max="13556" width="34.85546875" style="33" customWidth="1"/>
    <col min="13557" max="13557" width="30.85546875" style="33" customWidth="1"/>
    <col min="13558" max="13558" width="17.7109375" style="33" customWidth="1"/>
    <col min="13559" max="13559" width="17.5703125" style="33" customWidth="1"/>
    <col min="13560" max="13560" width="26.140625" style="33" customWidth="1"/>
    <col min="13561" max="13561" width="17.85546875" style="33" customWidth="1"/>
    <col min="13562" max="13562" width="11.28515625" style="33" customWidth="1"/>
    <col min="13563" max="13810" width="9.140625" style="33"/>
    <col min="13811" max="13811" width="20.7109375" style="33" customWidth="1"/>
    <col min="13812" max="13812" width="34.85546875" style="33" customWidth="1"/>
    <col min="13813" max="13813" width="30.85546875" style="33" customWidth="1"/>
    <col min="13814" max="13814" width="17.7109375" style="33" customWidth="1"/>
    <col min="13815" max="13815" width="17.5703125" style="33" customWidth="1"/>
    <col min="13816" max="13816" width="26.140625" style="33" customWidth="1"/>
    <col min="13817" max="13817" width="17.85546875" style="33" customWidth="1"/>
    <col min="13818" max="13818" width="11.28515625" style="33" customWidth="1"/>
    <col min="13819" max="14066" width="9.140625" style="33"/>
    <col min="14067" max="14067" width="20.7109375" style="33" customWidth="1"/>
    <col min="14068" max="14068" width="34.85546875" style="33" customWidth="1"/>
    <col min="14069" max="14069" width="30.85546875" style="33" customWidth="1"/>
    <col min="14070" max="14070" width="17.7109375" style="33" customWidth="1"/>
    <col min="14071" max="14071" width="17.5703125" style="33" customWidth="1"/>
    <col min="14072" max="14072" width="26.140625" style="33" customWidth="1"/>
    <col min="14073" max="14073" width="17.85546875" style="33" customWidth="1"/>
    <col min="14074" max="14074" width="11.28515625" style="33" customWidth="1"/>
    <col min="14075" max="14322" width="9.140625" style="33"/>
    <col min="14323" max="14323" width="20.7109375" style="33" customWidth="1"/>
    <col min="14324" max="14324" width="34.85546875" style="33" customWidth="1"/>
    <col min="14325" max="14325" width="30.85546875" style="33" customWidth="1"/>
    <col min="14326" max="14326" width="17.7109375" style="33" customWidth="1"/>
    <col min="14327" max="14327" width="17.5703125" style="33" customWidth="1"/>
    <col min="14328" max="14328" width="26.140625" style="33" customWidth="1"/>
    <col min="14329" max="14329" width="17.85546875" style="33" customWidth="1"/>
    <col min="14330" max="14330" width="11.28515625" style="33" customWidth="1"/>
    <col min="14331" max="14578" width="9.140625" style="33"/>
    <col min="14579" max="14579" width="20.7109375" style="33" customWidth="1"/>
    <col min="14580" max="14580" width="34.85546875" style="33" customWidth="1"/>
    <col min="14581" max="14581" width="30.85546875" style="33" customWidth="1"/>
    <col min="14582" max="14582" width="17.7109375" style="33" customWidth="1"/>
    <col min="14583" max="14583" width="17.5703125" style="33" customWidth="1"/>
    <col min="14584" max="14584" width="26.140625" style="33" customWidth="1"/>
    <col min="14585" max="14585" width="17.85546875" style="33" customWidth="1"/>
    <col min="14586" max="14586" width="11.28515625" style="33" customWidth="1"/>
    <col min="14587" max="14834" width="9.140625" style="33"/>
    <col min="14835" max="14835" width="20.7109375" style="33" customWidth="1"/>
    <col min="14836" max="14836" width="34.85546875" style="33" customWidth="1"/>
    <col min="14837" max="14837" width="30.85546875" style="33" customWidth="1"/>
    <col min="14838" max="14838" width="17.7109375" style="33" customWidth="1"/>
    <col min="14839" max="14839" width="17.5703125" style="33" customWidth="1"/>
    <col min="14840" max="14840" width="26.140625" style="33" customWidth="1"/>
    <col min="14841" max="14841" width="17.85546875" style="33" customWidth="1"/>
    <col min="14842" max="14842" width="11.28515625" style="33" customWidth="1"/>
    <col min="14843" max="15090" width="9.140625" style="33"/>
    <col min="15091" max="15091" width="20.7109375" style="33" customWidth="1"/>
    <col min="15092" max="15092" width="34.85546875" style="33" customWidth="1"/>
    <col min="15093" max="15093" width="30.85546875" style="33" customWidth="1"/>
    <col min="15094" max="15094" width="17.7109375" style="33" customWidth="1"/>
    <col min="15095" max="15095" width="17.5703125" style="33" customWidth="1"/>
    <col min="15096" max="15096" width="26.140625" style="33" customWidth="1"/>
    <col min="15097" max="15097" width="17.85546875" style="33" customWidth="1"/>
    <col min="15098" max="15098" width="11.28515625" style="33" customWidth="1"/>
    <col min="15099" max="15346" width="9.140625" style="33"/>
    <col min="15347" max="15347" width="20.7109375" style="33" customWidth="1"/>
    <col min="15348" max="15348" width="34.85546875" style="33" customWidth="1"/>
    <col min="15349" max="15349" width="30.85546875" style="33" customWidth="1"/>
    <col min="15350" max="15350" width="17.7109375" style="33" customWidth="1"/>
    <col min="15351" max="15351" width="17.5703125" style="33" customWidth="1"/>
    <col min="15352" max="15352" width="26.140625" style="33" customWidth="1"/>
    <col min="15353" max="15353" width="17.85546875" style="33" customWidth="1"/>
    <col min="15354" max="15354" width="11.28515625" style="33" customWidth="1"/>
    <col min="15355" max="15602" width="9.140625" style="33"/>
    <col min="15603" max="15603" width="20.7109375" style="33" customWidth="1"/>
    <col min="15604" max="15604" width="34.85546875" style="33" customWidth="1"/>
    <col min="15605" max="15605" width="30.85546875" style="33" customWidth="1"/>
    <col min="15606" max="15606" width="17.7109375" style="33" customWidth="1"/>
    <col min="15607" max="15607" width="17.5703125" style="33" customWidth="1"/>
    <col min="15608" max="15608" width="26.140625" style="33" customWidth="1"/>
    <col min="15609" max="15609" width="17.85546875" style="33" customWidth="1"/>
    <col min="15610" max="15610" width="11.28515625" style="33" customWidth="1"/>
    <col min="15611" max="15858" width="9.140625" style="33"/>
    <col min="15859" max="15859" width="20.7109375" style="33" customWidth="1"/>
    <col min="15860" max="15860" width="34.85546875" style="33" customWidth="1"/>
    <col min="15861" max="15861" width="30.85546875" style="33" customWidth="1"/>
    <col min="15862" max="15862" width="17.7109375" style="33" customWidth="1"/>
    <col min="15863" max="15863" width="17.5703125" style="33" customWidth="1"/>
    <col min="15864" max="15864" width="26.140625" style="33" customWidth="1"/>
    <col min="15865" max="15865" width="17.85546875" style="33" customWidth="1"/>
    <col min="15866" max="15866" width="11.28515625" style="33" customWidth="1"/>
    <col min="15867" max="16114" width="9.140625" style="33"/>
    <col min="16115" max="16115" width="20.7109375" style="33" customWidth="1"/>
    <col min="16116" max="16116" width="34.85546875" style="33" customWidth="1"/>
    <col min="16117" max="16117" width="30.85546875" style="33" customWidth="1"/>
    <col min="16118" max="16118" width="17.7109375" style="33" customWidth="1"/>
    <col min="16119" max="16119" width="17.5703125" style="33" customWidth="1"/>
    <col min="16120" max="16120" width="26.140625" style="33" customWidth="1"/>
    <col min="16121" max="16121" width="17.85546875" style="33" customWidth="1"/>
    <col min="16122" max="16122" width="11.28515625" style="33" customWidth="1"/>
    <col min="16123" max="16384" width="9.140625" style="33"/>
  </cols>
  <sheetData>
    <row r="1" spans="1:8" ht="20.25" customHeight="1" x14ac:dyDescent="0.2">
      <c r="B1" s="34"/>
      <c r="C1" s="34"/>
      <c r="D1" s="34"/>
      <c r="E1" s="34"/>
      <c r="F1" s="34"/>
      <c r="G1" s="34"/>
      <c r="H1" s="34"/>
    </row>
    <row r="2" spans="1:8" ht="15.75" x14ac:dyDescent="0.2">
      <c r="A2" s="172" t="s">
        <v>12</v>
      </c>
      <c r="B2" s="172"/>
      <c r="C2" s="172"/>
      <c r="D2" s="172"/>
      <c r="E2" s="172"/>
      <c r="F2" s="172"/>
      <c r="G2" s="172"/>
      <c r="H2" s="172"/>
    </row>
    <row r="3" spans="1:8" ht="18" x14ac:dyDescent="0.2">
      <c r="A3" s="47"/>
      <c r="B3" s="47"/>
      <c r="C3" s="132"/>
      <c r="D3" s="132"/>
      <c r="E3" s="47"/>
      <c r="F3" s="47"/>
      <c r="G3" s="47"/>
      <c r="H3" s="48"/>
    </row>
    <row r="4" spans="1:8" ht="15.75" customHeight="1" x14ac:dyDescent="0.2">
      <c r="A4" s="172" t="s">
        <v>412</v>
      </c>
      <c r="B4" s="172"/>
      <c r="C4" s="172"/>
      <c r="D4" s="172"/>
      <c r="E4" s="172"/>
      <c r="F4" s="172"/>
      <c r="G4" s="172"/>
      <c r="H4" s="172"/>
    </row>
    <row r="5" spans="1:8" ht="18" x14ac:dyDescent="0.2">
      <c r="A5" s="47"/>
      <c r="B5" s="47"/>
      <c r="C5" s="132"/>
      <c r="D5" s="132"/>
      <c r="E5" s="47"/>
      <c r="F5" s="47"/>
      <c r="G5" s="47"/>
      <c r="H5" s="48"/>
    </row>
    <row r="6" spans="1:8" ht="15.75" customHeight="1" x14ac:dyDescent="0.2">
      <c r="A6" s="172" t="s">
        <v>413</v>
      </c>
      <c r="B6" s="172"/>
      <c r="C6" s="172"/>
      <c r="D6" s="172"/>
      <c r="E6" s="172"/>
      <c r="F6" s="172"/>
      <c r="G6" s="172"/>
      <c r="H6" s="172"/>
    </row>
    <row r="7" spans="1:8" ht="18" x14ac:dyDescent="0.2">
      <c r="B7" s="35"/>
      <c r="C7" s="35"/>
      <c r="D7" s="36"/>
      <c r="E7" s="36"/>
      <c r="F7" s="35"/>
      <c r="G7" s="35"/>
      <c r="H7" s="35"/>
    </row>
    <row r="8" spans="1:8" s="34" customFormat="1" ht="57" customHeight="1" x14ac:dyDescent="0.25">
      <c r="A8" s="170" t="s">
        <v>8</v>
      </c>
      <c r="B8" s="170"/>
      <c r="C8" s="102" t="str">
        <f>$C$41</f>
        <v>OSTVARENJE/IZVRŠENJE 
01.2023. - 12.2023.</v>
      </c>
      <c r="D8" s="102" t="str">
        <f t="shared" ref="D8:H8" si="0">D41</f>
        <v>IZVORNI PLAN ILI REBALANS 
2024.</v>
      </c>
      <c r="E8" s="102" t="str">
        <f t="shared" si="0"/>
        <v>TEKUĆI PLAN 
2024.</v>
      </c>
      <c r="F8" s="102" t="str">
        <f t="shared" si="0"/>
        <v>OSTVARENJE/IZVRŠENJE 
01.2024. - 12.2024.</v>
      </c>
      <c r="G8" s="102" t="str">
        <f t="shared" si="0"/>
        <v>INDEKS
(5)/(2)</v>
      </c>
      <c r="H8" s="102" t="str">
        <f t="shared" si="0"/>
        <v>INDEKS
(5)/(4)</v>
      </c>
    </row>
    <row r="9" spans="1:8" s="37" customFormat="1" ht="19.899999999999999" customHeight="1" x14ac:dyDescent="0.25">
      <c r="A9" s="171">
        <v>1</v>
      </c>
      <c r="B9" s="171"/>
      <c r="C9" s="104">
        <v>2</v>
      </c>
      <c r="D9" s="104">
        <v>3</v>
      </c>
      <c r="E9" s="104">
        <v>4.3333333333333304</v>
      </c>
      <c r="F9" s="104">
        <v>5.0833333333333304</v>
      </c>
      <c r="G9" s="104">
        <v>6</v>
      </c>
      <c r="H9" s="104">
        <v>7</v>
      </c>
    </row>
    <row r="10" spans="1:8" s="37" customFormat="1" ht="15" customHeight="1" x14ac:dyDescent="0.25">
      <c r="A10" s="122"/>
      <c r="B10" s="123" t="s">
        <v>41</v>
      </c>
      <c r="C10" s="124">
        <f t="shared" ref="C10:H10" si="1">C11</f>
        <v>31547342.119999997</v>
      </c>
      <c r="D10" s="125">
        <f t="shared" si="1"/>
        <v>40585605</v>
      </c>
      <c r="E10" s="125">
        <f>E11</f>
        <v>40018161</v>
      </c>
      <c r="F10" s="124">
        <f>F11</f>
        <v>32695767.359999996</v>
      </c>
      <c r="G10" s="124">
        <f t="shared" si="1"/>
        <v>103.64032328185245</v>
      </c>
      <c r="H10" s="124">
        <f t="shared" si="1"/>
        <v>81.702323502571744</v>
      </c>
    </row>
    <row r="11" spans="1:8" s="38" customFormat="1" ht="15.6" customHeight="1" x14ac:dyDescent="0.2">
      <c r="A11" s="126"/>
      <c r="B11" s="126" t="s">
        <v>3</v>
      </c>
      <c r="C11" s="124">
        <f>+C12+C17+C23+C30+C35</f>
        <v>31547342.119999997</v>
      </c>
      <c r="D11" s="125">
        <f>+D12+D17+D23+D30+D35</f>
        <v>40585605</v>
      </c>
      <c r="E11" s="125">
        <f>+E12+E17+E23+E30+E35</f>
        <v>40018161</v>
      </c>
      <c r="F11" s="124">
        <f>+F12+F17+F23+F30+F36</f>
        <v>32695767.359999996</v>
      </c>
      <c r="G11" s="124">
        <f>+F11/C11*100</f>
        <v>103.64032328185245</v>
      </c>
      <c r="H11" s="124">
        <f>+F11/E11*100</f>
        <v>81.702323502571744</v>
      </c>
    </row>
    <row r="12" spans="1:8" ht="15.6" customHeight="1" x14ac:dyDescent="0.2">
      <c r="A12" s="112">
        <v>67</v>
      </c>
      <c r="B12" s="122" t="s">
        <v>53</v>
      </c>
      <c r="C12" s="62">
        <v>13792168.949999999</v>
      </c>
      <c r="D12" s="61">
        <v>15508908</v>
      </c>
      <c r="E12" s="61">
        <v>14941464</v>
      </c>
      <c r="F12" s="62">
        <v>9279689</v>
      </c>
      <c r="G12" s="62">
        <v>67.282303701768399</v>
      </c>
      <c r="H12" s="62">
        <v>62.106959532211803</v>
      </c>
    </row>
    <row r="13" spans="1:8" ht="15.6" customHeight="1" x14ac:dyDescent="0.2">
      <c r="A13" s="114">
        <v>671</v>
      </c>
      <c r="B13" s="122" t="s">
        <v>53</v>
      </c>
      <c r="C13" s="62">
        <v>13792168.949999999</v>
      </c>
      <c r="D13" s="61">
        <v>15508908</v>
      </c>
      <c r="E13" s="61">
        <v>14941464</v>
      </c>
      <c r="F13" s="62">
        <v>9279689</v>
      </c>
      <c r="G13" s="62">
        <v>67.282303701768399</v>
      </c>
      <c r="H13" s="62">
        <v>62.106959532211803</v>
      </c>
    </row>
    <row r="14" spans="1:8" ht="14.45" customHeight="1" x14ac:dyDescent="0.2">
      <c r="A14" s="77">
        <v>6711</v>
      </c>
      <c r="B14" s="122" t="s">
        <v>54</v>
      </c>
      <c r="C14" s="62">
        <v>10251998.43</v>
      </c>
      <c r="D14" s="61"/>
      <c r="E14" s="61"/>
      <c r="F14" s="62">
        <v>8199189.5099999998</v>
      </c>
      <c r="G14" s="62">
        <v>79.976499859842406</v>
      </c>
      <c r="H14" s="84"/>
    </row>
    <row r="15" spans="1:8" x14ac:dyDescent="0.2">
      <c r="A15" s="77">
        <v>6712</v>
      </c>
      <c r="B15" s="122" t="s">
        <v>54</v>
      </c>
      <c r="C15" s="62">
        <v>138649.51</v>
      </c>
      <c r="D15" s="61"/>
      <c r="E15" s="61"/>
      <c r="F15" s="62">
        <v>255993.27</v>
      </c>
      <c r="G15" s="62">
        <v>184.633375191878</v>
      </c>
      <c r="H15" s="84"/>
    </row>
    <row r="16" spans="1:8" ht="14.45" customHeight="1" x14ac:dyDescent="0.2">
      <c r="A16" s="77">
        <v>6714</v>
      </c>
      <c r="B16" s="122" t="s">
        <v>55</v>
      </c>
      <c r="C16" s="62">
        <v>3401521.01</v>
      </c>
      <c r="D16" s="61"/>
      <c r="E16" s="61"/>
      <c r="F16" s="62">
        <f>824506.22</f>
        <v>824506.22</v>
      </c>
      <c r="G16" s="62">
        <v>24.239339330142801</v>
      </c>
      <c r="H16" s="84"/>
    </row>
    <row r="17" spans="1:8" x14ac:dyDescent="0.2">
      <c r="A17" s="112" t="s">
        <v>381</v>
      </c>
      <c r="B17" s="113" t="s">
        <v>382</v>
      </c>
      <c r="C17" s="62">
        <v>12323240.6</v>
      </c>
      <c r="D17" s="61">
        <v>21986497</v>
      </c>
      <c r="E17" s="61">
        <v>21986497</v>
      </c>
      <c r="F17" s="62">
        <v>14804403.689999999</v>
      </c>
      <c r="G17" s="62">
        <v>120.134014830482</v>
      </c>
      <c r="H17" s="62">
        <v>67.334071862379901</v>
      </c>
    </row>
    <row r="18" spans="1:8" x14ac:dyDescent="0.2">
      <c r="A18" s="114" t="s">
        <v>383</v>
      </c>
      <c r="B18" s="78" t="s">
        <v>57</v>
      </c>
      <c r="C18" s="62">
        <v>12323240.6</v>
      </c>
      <c r="D18" s="84"/>
      <c r="E18" s="84"/>
      <c r="F18" s="62">
        <v>11863227.220000001</v>
      </c>
      <c r="G18" s="62">
        <v>96.267107046502005</v>
      </c>
      <c r="H18" s="84"/>
    </row>
    <row r="19" spans="1:8" x14ac:dyDescent="0.2">
      <c r="A19" s="77" t="s">
        <v>384</v>
      </c>
      <c r="B19" s="78" t="s">
        <v>385</v>
      </c>
      <c r="C19" s="62">
        <v>11997739.25</v>
      </c>
      <c r="D19" s="84"/>
      <c r="E19" s="84"/>
      <c r="F19" s="62">
        <v>11718794.23</v>
      </c>
      <c r="G19" s="62">
        <v>97.675020150150402</v>
      </c>
      <c r="H19" s="84"/>
    </row>
    <row r="20" spans="1:8" x14ac:dyDescent="0.2">
      <c r="A20" s="77" t="s">
        <v>386</v>
      </c>
      <c r="B20" s="78" t="s">
        <v>387</v>
      </c>
      <c r="C20" s="62">
        <v>325501.34999999998</v>
      </c>
      <c r="D20" s="84"/>
      <c r="E20" s="84"/>
      <c r="F20" s="62">
        <v>144432.99</v>
      </c>
      <c r="G20" s="62">
        <v>44.372470344592998</v>
      </c>
      <c r="H20" s="84"/>
    </row>
    <row r="21" spans="1:8" x14ac:dyDescent="0.2">
      <c r="A21" s="114" t="s">
        <v>388</v>
      </c>
      <c r="B21" s="78" t="s">
        <v>389</v>
      </c>
      <c r="C21" s="84"/>
      <c r="D21" s="84"/>
      <c r="E21" s="84"/>
      <c r="F21" s="62">
        <v>2941176.47</v>
      </c>
      <c r="G21" s="84"/>
      <c r="H21" s="84"/>
    </row>
    <row r="22" spans="1:8" ht="27" customHeight="1" x14ac:dyDescent="0.2">
      <c r="A22" s="77" t="s">
        <v>390</v>
      </c>
      <c r="B22" s="78" t="s">
        <v>391</v>
      </c>
      <c r="C22" s="84"/>
      <c r="D22" s="84"/>
      <c r="E22" s="84"/>
      <c r="F22" s="62">
        <v>2941176.47</v>
      </c>
      <c r="G22" s="84"/>
      <c r="H22" s="84"/>
    </row>
    <row r="23" spans="1:8" x14ac:dyDescent="0.2">
      <c r="A23" s="112" t="s">
        <v>392</v>
      </c>
      <c r="B23" s="113" t="s">
        <v>58</v>
      </c>
      <c r="C23" s="62">
        <v>5100535.26</v>
      </c>
      <c r="D23" s="61">
        <v>2645200</v>
      </c>
      <c r="E23" s="61">
        <v>2645200</v>
      </c>
      <c r="F23" s="62">
        <v>8355388.0599999996</v>
      </c>
      <c r="G23" s="62">
        <v>163.813945675968</v>
      </c>
      <c r="H23" s="62">
        <v>315.869804173597</v>
      </c>
    </row>
    <row r="24" spans="1:8" x14ac:dyDescent="0.2">
      <c r="A24" s="114" t="s">
        <v>393</v>
      </c>
      <c r="B24" s="78" t="s">
        <v>59</v>
      </c>
      <c r="C24" s="62">
        <v>3851893.2</v>
      </c>
      <c r="D24" s="84"/>
      <c r="E24" s="84"/>
      <c r="F24" s="62">
        <v>7076333.5999999996</v>
      </c>
      <c r="G24" s="62">
        <v>183.710534861143</v>
      </c>
      <c r="H24" s="84"/>
    </row>
    <row r="25" spans="1:8" x14ac:dyDescent="0.2">
      <c r="A25" s="77" t="s">
        <v>394</v>
      </c>
      <c r="B25" s="78" t="s">
        <v>60</v>
      </c>
      <c r="C25" s="62">
        <v>2829541.76</v>
      </c>
      <c r="D25" s="84"/>
      <c r="E25" s="84"/>
      <c r="F25" s="62">
        <v>6007140.5899999999</v>
      </c>
      <c r="G25" s="62">
        <v>212.300828173676</v>
      </c>
      <c r="H25" s="84"/>
    </row>
    <row r="26" spans="1:8" x14ac:dyDescent="0.2">
      <c r="A26" s="77" t="s">
        <v>395</v>
      </c>
      <c r="B26" s="78" t="s">
        <v>61</v>
      </c>
      <c r="C26" s="62">
        <v>771084.46</v>
      </c>
      <c r="D26" s="84"/>
      <c r="E26" s="84"/>
      <c r="F26" s="62">
        <v>1069193.01</v>
      </c>
      <c r="G26" s="62">
        <v>138.66094642861799</v>
      </c>
      <c r="H26" s="84"/>
    </row>
    <row r="27" spans="1:8" x14ac:dyDescent="0.2">
      <c r="A27" s="77" t="s">
        <v>396</v>
      </c>
      <c r="B27" s="78" t="s">
        <v>62</v>
      </c>
      <c r="C27" s="62">
        <v>251266.98</v>
      </c>
      <c r="D27" s="84"/>
      <c r="E27" s="84"/>
      <c r="F27" s="84"/>
      <c r="G27" s="84"/>
      <c r="H27" s="84"/>
    </row>
    <row r="28" spans="1:8" x14ac:dyDescent="0.2">
      <c r="A28" s="114" t="s">
        <v>397</v>
      </c>
      <c r="B28" s="78" t="s">
        <v>63</v>
      </c>
      <c r="C28" s="62">
        <v>1248642.06</v>
      </c>
      <c r="D28" s="84"/>
      <c r="E28" s="84"/>
      <c r="F28" s="62">
        <v>1279054.46</v>
      </c>
      <c r="G28" s="62">
        <v>102.435637960169</v>
      </c>
      <c r="H28" s="84"/>
    </row>
    <row r="29" spans="1:8" ht="25.5" x14ac:dyDescent="0.2">
      <c r="A29" s="77" t="s">
        <v>398</v>
      </c>
      <c r="B29" s="78" t="s">
        <v>64</v>
      </c>
      <c r="C29" s="62">
        <v>1248642.06</v>
      </c>
      <c r="D29" s="84"/>
      <c r="E29" s="84"/>
      <c r="F29" s="62">
        <v>1279054.46</v>
      </c>
      <c r="G29" s="62">
        <v>102.435637960169</v>
      </c>
      <c r="H29" s="84"/>
    </row>
    <row r="30" spans="1:8" ht="25.5" x14ac:dyDescent="0.2">
      <c r="A30" s="112" t="s">
        <v>399</v>
      </c>
      <c r="B30" s="113" t="s">
        <v>400</v>
      </c>
      <c r="C30" s="62">
        <v>326528.8</v>
      </c>
      <c r="D30" s="61">
        <v>410000</v>
      </c>
      <c r="E30" s="61">
        <v>410000</v>
      </c>
      <c r="F30" s="62">
        <v>255777.39</v>
      </c>
      <c r="G30" s="62">
        <v>78.332260431545393</v>
      </c>
      <c r="H30" s="62">
        <v>62.384729268292702</v>
      </c>
    </row>
    <row r="31" spans="1:8" x14ac:dyDescent="0.2">
      <c r="A31" s="114" t="s">
        <v>401</v>
      </c>
      <c r="B31" s="78" t="s">
        <v>28</v>
      </c>
      <c r="C31" s="62">
        <v>2754.24</v>
      </c>
      <c r="D31" s="84"/>
      <c r="E31" s="84"/>
      <c r="F31" s="62">
        <v>9479.82</v>
      </c>
      <c r="G31" s="62">
        <v>344.19004879749002</v>
      </c>
      <c r="H31" s="84"/>
    </row>
    <row r="32" spans="1:8" x14ac:dyDescent="0.2">
      <c r="A32" s="77" t="s">
        <v>402</v>
      </c>
      <c r="B32" s="78" t="s">
        <v>65</v>
      </c>
      <c r="C32" s="62">
        <v>2754.24</v>
      </c>
      <c r="D32" s="84"/>
      <c r="E32" s="84"/>
      <c r="F32" s="62">
        <v>9479.82</v>
      </c>
      <c r="G32" s="62">
        <v>344.19004879749002</v>
      </c>
      <c r="H32" s="84"/>
    </row>
    <row r="33" spans="1:8" ht="25.5" x14ac:dyDescent="0.2">
      <c r="A33" s="114" t="s">
        <v>403</v>
      </c>
      <c r="B33" s="78" t="s">
        <v>404</v>
      </c>
      <c r="C33" s="62">
        <v>323774.56</v>
      </c>
      <c r="D33" s="84"/>
      <c r="E33" s="84"/>
      <c r="F33" s="62">
        <v>246297.57</v>
      </c>
      <c r="G33" s="62">
        <v>76.070698698501801</v>
      </c>
      <c r="H33" s="84"/>
    </row>
    <row r="34" spans="1:8" ht="25.5" x14ac:dyDescent="0.2">
      <c r="A34" s="77" t="s">
        <v>405</v>
      </c>
      <c r="B34" s="78" t="s">
        <v>66</v>
      </c>
      <c r="C34" s="62">
        <v>323774.56</v>
      </c>
      <c r="D34" s="84"/>
      <c r="E34" s="84"/>
      <c r="F34" s="62">
        <v>246297.57</v>
      </c>
      <c r="G34" s="62">
        <v>76.070698698501801</v>
      </c>
      <c r="H34" s="84"/>
    </row>
    <row r="35" spans="1:8" x14ac:dyDescent="0.2">
      <c r="A35" s="112" t="s">
        <v>406</v>
      </c>
      <c r="B35" s="113" t="s">
        <v>67</v>
      </c>
      <c r="C35" s="62">
        <f>+C36</f>
        <v>4868.51</v>
      </c>
      <c r="D35" s="61">
        <v>35000</v>
      </c>
      <c r="E35" s="61">
        <v>35000</v>
      </c>
      <c r="F35" s="62">
        <v>509.22</v>
      </c>
      <c r="G35" s="62">
        <v>10.4594629568389</v>
      </c>
      <c r="H35" s="62">
        <v>1.45491428571429</v>
      </c>
    </row>
    <row r="36" spans="1:8" x14ac:dyDescent="0.2">
      <c r="A36" s="114" t="s">
        <v>407</v>
      </c>
      <c r="B36" s="78" t="s">
        <v>68</v>
      </c>
      <c r="C36" s="62">
        <f>+C37</f>
        <v>4868.51</v>
      </c>
      <c r="D36" s="61"/>
      <c r="E36" s="61"/>
      <c r="F36" s="62">
        <v>509.22</v>
      </c>
      <c r="G36" s="62">
        <v>10.4594629568389</v>
      </c>
      <c r="H36" s="62"/>
    </row>
    <row r="37" spans="1:8" x14ac:dyDescent="0.2">
      <c r="A37" s="77" t="s">
        <v>408</v>
      </c>
      <c r="B37" s="78" t="s">
        <v>68</v>
      </c>
      <c r="C37" s="62">
        <v>4868.51</v>
      </c>
      <c r="D37" s="61"/>
      <c r="E37" s="61"/>
      <c r="F37" s="62">
        <v>509.22</v>
      </c>
      <c r="G37" s="62">
        <v>10.4594629568389</v>
      </c>
      <c r="H37" s="62"/>
    </row>
    <row r="38" spans="1:8" x14ac:dyDescent="0.2">
      <c r="A38" s="122"/>
      <c r="B38" s="122"/>
      <c r="C38" s="127"/>
      <c r="D38" s="128"/>
      <c r="E38" s="128"/>
      <c r="F38" s="127"/>
      <c r="G38" s="127"/>
      <c r="H38" s="127"/>
    </row>
    <row r="39" spans="1:8" x14ac:dyDescent="0.2">
      <c r="B39" s="30"/>
      <c r="C39" s="31"/>
      <c r="D39" s="32"/>
      <c r="E39" s="32"/>
      <c r="F39" s="31"/>
      <c r="G39" s="31"/>
      <c r="H39" s="31"/>
    </row>
    <row r="41" spans="1:8" s="34" customFormat="1" ht="42.75" x14ac:dyDescent="0.25">
      <c r="A41" s="170" t="s">
        <v>8</v>
      </c>
      <c r="B41" s="170"/>
      <c r="C41" s="102" t="str">
        <f t="shared" ref="C41:H41" si="2">UPPER(C44)</f>
        <v>OSTVARENJE/IZVRŠENJE 
01.2023. - 12.2023.</v>
      </c>
      <c r="D41" s="102" t="str">
        <f t="shared" si="2"/>
        <v>IZVORNI PLAN ILI REBALANS 
2024.</v>
      </c>
      <c r="E41" s="102" t="str">
        <f t="shared" si="2"/>
        <v>TEKUĆI PLAN 
2024.</v>
      </c>
      <c r="F41" s="102" t="str">
        <f t="shared" si="2"/>
        <v>OSTVARENJE/IZVRŠENJE 
01.2024. - 12.2024.</v>
      </c>
      <c r="G41" s="102" t="str">
        <f t="shared" si="2"/>
        <v>INDEKS
(5)/(2)</v>
      </c>
      <c r="H41" s="102" t="str">
        <f t="shared" si="2"/>
        <v>INDEKS
(5)/(4)</v>
      </c>
    </row>
    <row r="42" spans="1:8" s="37" customFormat="1" ht="12.75" customHeight="1" x14ac:dyDescent="0.25">
      <c r="A42" s="171">
        <v>1</v>
      </c>
      <c r="B42" s="171"/>
      <c r="C42" s="104">
        <v>2</v>
      </c>
      <c r="D42" s="104">
        <v>3</v>
      </c>
      <c r="E42" s="104">
        <v>4.3333333333333304</v>
      </c>
      <c r="F42" s="104">
        <v>5.0833333333333304</v>
      </c>
      <c r="G42" s="104">
        <v>6</v>
      </c>
      <c r="H42" s="104">
        <v>7</v>
      </c>
    </row>
    <row r="43" spans="1:8" s="37" customFormat="1" x14ac:dyDescent="0.25">
      <c r="B43" s="105" t="s">
        <v>356</v>
      </c>
      <c r="C43" s="106">
        <f t="shared" ref="C43:H43" si="3">C46</f>
        <v>24455970.739999998</v>
      </c>
      <c r="D43" s="106">
        <f>D46</f>
        <v>37371110</v>
      </c>
      <c r="E43" s="106">
        <f t="shared" si="3"/>
        <v>36803666</v>
      </c>
      <c r="F43" s="106">
        <f t="shared" si="3"/>
        <v>20920398.059999999</v>
      </c>
      <c r="G43" s="106">
        <f t="shared" si="3"/>
        <v>85.543110442893806</v>
      </c>
      <c r="H43" s="106">
        <f t="shared" si="3"/>
        <v>56.843245072379503</v>
      </c>
    </row>
    <row r="44" spans="1:8" ht="38.25" hidden="1" x14ac:dyDescent="0.2">
      <c r="A44" s="116" t="s">
        <v>69</v>
      </c>
      <c r="B44" s="116" t="s">
        <v>69</v>
      </c>
      <c r="C44" s="108" t="s">
        <v>311</v>
      </c>
      <c r="D44" s="108" t="s">
        <v>312</v>
      </c>
      <c r="E44" s="108" t="s">
        <v>313</v>
      </c>
      <c r="F44" s="108" t="s">
        <v>314</v>
      </c>
      <c r="G44" s="108" t="s">
        <v>315</v>
      </c>
      <c r="H44" s="108" t="s">
        <v>316</v>
      </c>
    </row>
    <row r="45" spans="1:8" hidden="1" x14ac:dyDescent="0.2">
      <c r="A45" s="116" t="s">
        <v>357</v>
      </c>
      <c r="B45" s="116" t="s">
        <v>69</v>
      </c>
      <c r="C45" s="117" t="s">
        <v>318</v>
      </c>
      <c r="D45" s="117" t="s">
        <v>318</v>
      </c>
      <c r="E45" s="117" t="s">
        <v>318</v>
      </c>
      <c r="F45" s="117" t="s">
        <v>318</v>
      </c>
      <c r="G45" s="117" t="s">
        <v>69</v>
      </c>
      <c r="H45" s="117" t="s">
        <v>69</v>
      </c>
    </row>
    <row r="46" spans="1:8" ht="25.5" hidden="1" x14ac:dyDescent="0.2">
      <c r="A46" s="69" t="s">
        <v>358</v>
      </c>
      <c r="B46" s="70" t="s">
        <v>358</v>
      </c>
      <c r="C46" s="31">
        <v>24455970.739999998</v>
      </c>
      <c r="D46" s="32">
        <v>37371110</v>
      </c>
      <c r="E46" s="32">
        <v>36803666</v>
      </c>
      <c r="F46" s="31">
        <v>20920398.059999999</v>
      </c>
      <c r="G46" s="31">
        <v>85.543110442893806</v>
      </c>
      <c r="H46" s="31">
        <v>56.843245072379503</v>
      </c>
    </row>
    <row r="47" spans="1:8" hidden="1" x14ac:dyDescent="0.2">
      <c r="A47" s="59" t="s">
        <v>70</v>
      </c>
      <c r="B47" s="60" t="s">
        <v>69</v>
      </c>
      <c r="C47" s="62">
        <v>24455970.739999998</v>
      </c>
      <c r="D47" s="61">
        <v>37371110</v>
      </c>
      <c r="E47" s="61">
        <v>36803666</v>
      </c>
      <c r="F47" s="62">
        <v>20920398.059999999</v>
      </c>
      <c r="G47" s="62">
        <v>85.543110442893806</v>
      </c>
      <c r="H47" s="62">
        <v>56.843245072379503</v>
      </c>
    </row>
    <row r="48" spans="1:8" hidden="1" x14ac:dyDescent="0.2">
      <c r="A48" s="112" t="s">
        <v>71</v>
      </c>
      <c r="B48" s="113" t="s">
        <v>71</v>
      </c>
      <c r="C48" s="62">
        <v>24455970.739999998</v>
      </c>
      <c r="D48" s="61">
        <v>37371110</v>
      </c>
      <c r="E48" s="61">
        <v>36803666</v>
      </c>
      <c r="F48" s="62">
        <v>20920398.059999999</v>
      </c>
      <c r="G48" s="62">
        <v>85.543110442893806</v>
      </c>
      <c r="H48" s="62">
        <v>56.843245072379503</v>
      </c>
    </row>
    <row r="49" spans="1:8" x14ac:dyDescent="0.2">
      <c r="A49" s="75" t="s">
        <v>72</v>
      </c>
      <c r="B49" s="76" t="s">
        <v>4</v>
      </c>
      <c r="C49" s="110">
        <v>23918027.289999999</v>
      </c>
      <c r="D49" s="111">
        <v>36702801</v>
      </c>
      <c r="E49" s="111">
        <v>36150857</v>
      </c>
      <c r="F49" s="110">
        <v>20483116.440000001</v>
      </c>
      <c r="G49" s="110">
        <v>85.638820424642105</v>
      </c>
      <c r="H49" s="110">
        <v>56.660113036877704</v>
      </c>
    </row>
    <row r="50" spans="1:8" x14ac:dyDescent="0.2">
      <c r="A50" s="77" t="s">
        <v>73</v>
      </c>
      <c r="B50" s="78" t="s">
        <v>5</v>
      </c>
      <c r="C50" s="62">
        <v>9506217.6999999993</v>
      </c>
      <c r="D50" s="61">
        <v>13747809</v>
      </c>
      <c r="E50" s="61">
        <v>13515809</v>
      </c>
      <c r="F50" s="62">
        <v>11436078.800000001</v>
      </c>
      <c r="G50" s="62">
        <v>120.301040444298</v>
      </c>
      <c r="H50" s="62">
        <v>84.612610314336294</v>
      </c>
    </row>
    <row r="51" spans="1:8" x14ac:dyDescent="0.2">
      <c r="A51" s="82" t="s">
        <v>359</v>
      </c>
      <c r="B51" s="78" t="s">
        <v>29</v>
      </c>
      <c r="C51" s="62">
        <v>6879739.0300000003</v>
      </c>
      <c r="D51" s="84"/>
      <c r="E51" s="84"/>
      <c r="F51" s="62">
        <v>9222211.2200000007</v>
      </c>
      <c r="G51" s="62">
        <v>134.048852431543</v>
      </c>
      <c r="H51" s="84"/>
    </row>
    <row r="52" spans="1:8" ht="35.25" customHeight="1" x14ac:dyDescent="0.2">
      <c r="A52" s="83" t="s">
        <v>74</v>
      </c>
      <c r="B52" s="78" t="s">
        <v>30</v>
      </c>
      <c r="C52" s="62">
        <v>6783666.3200000003</v>
      </c>
      <c r="D52" s="84"/>
      <c r="E52" s="84"/>
      <c r="F52" s="62">
        <v>9079939.9299999997</v>
      </c>
      <c r="G52" s="62">
        <v>133.850037747729</v>
      </c>
      <c r="H52" s="84"/>
    </row>
    <row r="53" spans="1:8" x14ac:dyDescent="0.2">
      <c r="A53" s="83" t="s">
        <v>75</v>
      </c>
      <c r="B53" s="78" t="s">
        <v>76</v>
      </c>
      <c r="C53" s="62">
        <v>96072.71</v>
      </c>
      <c r="D53" s="84"/>
      <c r="E53" s="84"/>
      <c r="F53" s="62">
        <v>142271.29</v>
      </c>
      <c r="G53" s="62">
        <v>148.08709986425899</v>
      </c>
      <c r="H53" s="84"/>
    </row>
    <row r="54" spans="1:8" x14ac:dyDescent="0.2">
      <c r="A54" s="82" t="s">
        <v>360</v>
      </c>
      <c r="B54" s="78" t="s">
        <v>77</v>
      </c>
      <c r="C54" s="62">
        <v>1401841.71</v>
      </c>
      <c r="D54" s="84"/>
      <c r="E54" s="84"/>
      <c r="F54" s="62">
        <v>727453.1</v>
      </c>
      <c r="G54" s="62">
        <v>51.8926705355343</v>
      </c>
      <c r="H54" s="84"/>
    </row>
    <row r="55" spans="1:8" x14ac:dyDescent="0.2">
      <c r="A55" s="83" t="s">
        <v>78</v>
      </c>
      <c r="B55" s="78" t="s">
        <v>77</v>
      </c>
      <c r="C55" s="62">
        <v>1401841.71</v>
      </c>
      <c r="D55" s="84"/>
      <c r="E55" s="84"/>
      <c r="F55" s="62">
        <v>727453.1</v>
      </c>
      <c r="G55" s="62">
        <v>51.8926705355343</v>
      </c>
      <c r="H55" s="84"/>
    </row>
    <row r="56" spans="1:8" x14ac:dyDescent="0.2">
      <c r="A56" s="82" t="s">
        <v>361</v>
      </c>
      <c r="B56" s="78" t="s">
        <v>79</v>
      </c>
      <c r="C56" s="62">
        <v>1224636.96</v>
      </c>
      <c r="D56" s="84"/>
      <c r="E56" s="84"/>
      <c r="F56" s="62">
        <v>1486414.48</v>
      </c>
      <c r="G56" s="62">
        <v>121.375928422085</v>
      </c>
      <c r="H56" s="84"/>
    </row>
    <row r="57" spans="1:8" x14ac:dyDescent="0.2">
      <c r="A57" s="83" t="s">
        <v>80</v>
      </c>
      <c r="B57" s="78" t="s">
        <v>81</v>
      </c>
      <c r="C57" s="62">
        <v>1224636.96</v>
      </c>
      <c r="D57" s="84"/>
      <c r="E57" s="84"/>
      <c r="F57" s="62">
        <v>1486414.48</v>
      </c>
      <c r="G57" s="62">
        <v>121.375928422085</v>
      </c>
      <c r="H57" s="84"/>
    </row>
    <row r="58" spans="1:8" x14ac:dyDescent="0.2">
      <c r="A58" s="77" t="s">
        <v>82</v>
      </c>
      <c r="B58" s="78" t="s">
        <v>13</v>
      </c>
      <c r="C58" s="62">
        <v>4809922.32</v>
      </c>
      <c r="D58" s="61">
        <v>6007231</v>
      </c>
      <c r="E58" s="61">
        <v>5897287</v>
      </c>
      <c r="F58" s="62">
        <v>2902897.36</v>
      </c>
      <c r="G58" s="62">
        <v>60.352271136054398</v>
      </c>
      <c r="H58" s="62">
        <v>49.224284997491203</v>
      </c>
    </row>
    <row r="59" spans="1:8" x14ac:dyDescent="0.2">
      <c r="A59" s="82" t="s">
        <v>362</v>
      </c>
      <c r="B59" s="78" t="s">
        <v>31</v>
      </c>
      <c r="C59" s="62">
        <v>483321.87</v>
      </c>
      <c r="D59" s="84"/>
      <c r="E59" s="84"/>
      <c r="F59" s="62">
        <v>419807.09</v>
      </c>
      <c r="G59" s="62">
        <v>86.858699359083403</v>
      </c>
      <c r="H59" s="84"/>
    </row>
    <row r="60" spans="1:8" x14ac:dyDescent="0.2">
      <c r="A60" s="83" t="s">
        <v>83</v>
      </c>
      <c r="B60" s="78" t="s">
        <v>32</v>
      </c>
      <c r="C60" s="62">
        <v>159980.53</v>
      </c>
      <c r="D60" s="84"/>
      <c r="E60" s="84"/>
      <c r="F60" s="62">
        <v>113350.5</v>
      </c>
      <c r="G60" s="62">
        <v>70.8526843860312</v>
      </c>
      <c r="H60" s="84"/>
    </row>
    <row r="61" spans="1:8" x14ac:dyDescent="0.2">
      <c r="A61" s="83" t="s">
        <v>84</v>
      </c>
      <c r="B61" s="78" t="s">
        <v>85</v>
      </c>
      <c r="C61" s="62">
        <v>254466.03</v>
      </c>
      <c r="D61" s="84"/>
      <c r="E61" s="84"/>
      <c r="F61" s="62">
        <v>258085.31</v>
      </c>
      <c r="G61" s="62">
        <v>101.422303794341</v>
      </c>
      <c r="H61" s="84"/>
    </row>
    <row r="62" spans="1:8" x14ac:dyDescent="0.2">
      <c r="A62" s="83" t="s">
        <v>86</v>
      </c>
      <c r="B62" s="78" t="s">
        <v>87</v>
      </c>
      <c r="C62" s="62">
        <v>56483.71</v>
      </c>
      <c r="D62" s="84"/>
      <c r="E62" s="84"/>
      <c r="F62" s="62">
        <v>30560.78</v>
      </c>
      <c r="G62" s="62">
        <v>54.105475720344899</v>
      </c>
      <c r="H62" s="84"/>
    </row>
    <row r="63" spans="1:8" x14ac:dyDescent="0.2">
      <c r="A63" s="83" t="s">
        <v>88</v>
      </c>
      <c r="B63" s="78" t="s">
        <v>89</v>
      </c>
      <c r="C63" s="62">
        <v>12391.6</v>
      </c>
      <c r="D63" s="84"/>
      <c r="E63" s="84"/>
      <c r="F63" s="62">
        <v>17810.5</v>
      </c>
      <c r="G63" s="62">
        <v>143.73043029148801</v>
      </c>
      <c r="H63" s="84"/>
    </row>
    <row r="64" spans="1:8" x14ac:dyDescent="0.2">
      <c r="A64" s="82" t="s">
        <v>363</v>
      </c>
      <c r="B64" s="78" t="s">
        <v>90</v>
      </c>
      <c r="C64" s="62">
        <v>237931.93</v>
      </c>
      <c r="D64" s="84"/>
      <c r="E64" s="84"/>
      <c r="F64" s="62">
        <v>201000.1</v>
      </c>
      <c r="G64" s="62">
        <v>84.4779849430045</v>
      </c>
      <c r="H64" s="84"/>
    </row>
    <row r="65" spans="1:8" x14ac:dyDescent="0.2">
      <c r="A65" s="83" t="s">
        <v>91</v>
      </c>
      <c r="B65" s="78" t="s">
        <v>92</v>
      </c>
      <c r="C65" s="62">
        <v>50228.2</v>
      </c>
      <c r="D65" s="84"/>
      <c r="E65" s="84"/>
      <c r="F65" s="62">
        <v>46268.86</v>
      </c>
      <c r="G65" s="62">
        <v>92.117296658052695</v>
      </c>
      <c r="H65" s="84"/>
    </row>
    <row r="66" spans="1:8" x14ac:dyDescent="0.2">
      <c r="A66" s="83" t="s">
        <v>93</v>
      </c>
      <c r="B66" s="78" t="s">
        <v>94</v>
      </c>
      <c r="C66" s="62">
        <v>174182.39999999999</v>
      </c>
      <c r="D66" s="84"/>
      <c r="E66" s="84"/>
      <c r="F66" s="62">
        <v>137274.5</v>
      </c>
      <c r="G66" s="62">
        <v>78.810775371105194</v>
      </c>
      <c r="H66" s="84"/>
    </row>
    <row r="67" spans="1:8" x14ac:dyDescent="0.2">
      <c r="A67" s="83" t="s">
        <v>95</v>
      </c>
      <c r="B67" s="78" t="s">
        <v>96</v>
      </c>
      <c r="C67" s="62">
        <v>3454.9</v>
      </c>
      <c r="D67" s="84"/>
      <c r="E67" s="84"/>
      <c r="F67" s="62">
        <v>13153.4</v>
      </c>
      <c r="G67" s="62">
        <v>380.71724217777597</v>
      </c>
      <c r="H67" s="84"/>
    </row>
    <row r="68" spans="1:8" x14ac:dyDescent="0.2">
      <c r="A68" s="83" t="s">
        <v>97</v>
      </c>
      <c r="B68" s="78" t="s">
        <v>280</v>
      </c>
      <c r="C68" s="62">
        <v>8011.47</v>
      </c>
      <c r="D68" s="84"/>
      <c r="E68" s="84"/>
      <c r="F68" s="62">
        <v>4131.54</v>
      </c>
      <c r="G68" s="62">
        <v>51.570311066508403</v>
      </c>
      <c r="H68" s="84"/>
    </row>
    <row r="69" spans="1:8" x14ac:dyDescent="0.2">
      <c r="A69" s="83" t="s">
        <v>98</v>
      </c>
      <c r="B69" s="78" t="s">
        <v>99</v>
      </c>
      <c r="C69" s="62">
        <v>2054.96</v>
      </c>
      <c r="D69" s="84"/>
      <c r="E69" s="84"/>
      <c r="F69" s="62">
        <v>171.8</v>
      </c>
      <c r="G69" s="62">
        <v>8.3602600537236693</v>
      </c>
      <c r="H69" s="84"/>
    </row>
    <row r="70" spans="1:8" x14ac:dyDescent="0.2">
      <c r="A70" s="82" t="s">
        <v>364</v>
      </c>
      <c r="B70" s="78" t="s">
        <v>100</v>
      </c>
      <c r="C70" s="62">
        <v>3592777.8</v>
      </c>
      <c r="D70" s="84"/>
      <c r="E70" s="84"/>
      <c r="F70" s="62">
        <v>2084125.27</v>
      </c>
      <c r="G70" s="62">
        <v>58.008743819336701</v>
      </c>
      <c r="H70" s="84"/>
    </row>
    <row r="71" spans="1:8" x14ac:dyDescent="0.2">
      <c r="A71" s="83" t="s">
        <v>101</v>
      </c>
      <c r="B71" s="78" t="s">
        <v>281</v>
      </c>
      <c r="C71" s="62">
        <v>104648.29</v>
      </c>
      <c r="D71" s="84"/>
      <c r="E71" s="84"/>
      <c r="F71" s="62">
        <v>86893.6</v>
      </c>
      <c r="G71" s="62">
        <v>83.033941596179005</v>
      </c>
      <c r="H71" s="84"/>
    </row>
    <row r="72" spans="1:8" x14ac:dyDescent="0.2">
      <c r="A72" s="83" t="s">
        <v>102</v>
      </c>
      <c r="B72" s="78" t="s">
        <v>282</v>
      </c>
      <c r="C72" s="62">
        <v>76217.83</v>
      </c>
      <c r="D72" s="84"/>
      <c r="E72" s="84"/>
      <c r="F72" s="62">
        <v>87248.06</v>
      </c>
      <c r="G72" s="62">
        <v>114.471981162413</v>
      </c>
      <c r="H72" s="84"/>
    </row>
    <row r="73" spans="1:8" x14ac:dyDescent="0.2">
      <c r="A73" s="83" t="s">
        <v>103</v>
      </c>
      <c r="B73" s="78" t="s">
        <v>104</v>
      </c>
      <c r="C73" s="62">
        <v>695929.69</v>
      </c>
      <c r="D73" s="84"/>
      <c r="E73" s="84"/>
      <c r="F73" s="62">
        <v>151491.79</v>
      </c>
      <c r="G73" s="62">
        <v>21.768260813818699</v>
      </c>
      <c r="H73" s="84"/>
    </row>
    <row r="74" spans="1:8" x14ac:dyDescent="0.2">
      <c r="A74" s="83" t="s">
        <v>105</v>
      </c>
      <c r="B74" s="78" t="s">
        <v>106</v>
      </c>
      <c r="C74" s="62">
        <v>80779.62</v>
      </c>
      <c r="D74" s="84"/>
      <c r="E74" s="84"/>
      <c r="F74" s="62">
        <v>143394.28</v>
      </c>
      <c r="G74" s="62">
        <v>177.512942001955</v>
      </c>
      <c r="H74" s="84"/>
    </row>
    <row r="75" spans="1:8" x14ac:dyDescent="0.2">
      <c r="A75" s="83" t="s">
        <v>107</v>
      </c>
      <c r="B75" s="78" t="s">
        <v>108</v>
      </c>
      <c r="C75" s="62">
        <v>624436.46</v>
      </c>
      <c r="D75" s="84"/>
      <c r="E75" s="84"/>
      <c r="F75" s="62">
        <v>769321.63</v>
      </c>
      <c r="G75" s="62">
        <v>123.202548102332</v>
      </c>
      <c r="H75" s="84"/>
    </row>
    <row r="76" spans="1:8" x14ac:dyDescent="0.2">
      <c r="A76" s="83" t="s">
        <v>109</v>
      </c>
      <c r="B76" s="78" t="s">
        <v>110</v>
      </c>
      <c r="C76" s="62">
        <v>14532</v>
      </c>
      <c r="D76" s="84"/>
      <c r="E76" s="84"/>
      <c r="F76" s="62">
        <v>14040.11</v>
      </c>
      <c r="G76" s="62">
        <v>96.615125240847803</v>
      </c>
      <c r="H76" s="84"/>
    </row>
    <row r="77" spans="1:8" x14ac:dyDescent="0.2">
      <c r="A77" s="83" t="s">
        <v>111</v>
      </c>
      <c r="B77" s="78" t="s">
        <v>112</v>
      </c>
      <c r="C77" s="62">
        <v>1419936.86</v>
      </c>
      <c r="D77" s="84"/>
      <c r="E77" s="84"/>
      <c r="F77" s="62">
        <v>448098.87</v>
      </c>
      <c r="G77" s="62">
        <v>31.557661655462599</v>
      </c>
      <c r="H77" s="84"/>
    </row>
    <row r="78" spans="1:8" x14ac:dyDescent="0.2">
      <c r="A78" s="83" t="s">
        <v>113</v>
      </c>
      <c r="B78" s="78" t="s">
        <v>114</v>
      </c>
      <c r="C78" s="62">
        <v>367984.55</v>
      </c>
      <c r="D78" s="84"/>
      <c r="E78" s="84"/>
      <c r="F78" s="62">
        <v>202675</v>
      </c>
      <c r="G78" s="62">
        <v>55.077040598579501</v>
      </c>
      <c r="H78" s="84"/>
    </row>
    <row r="79" spans="1:8" x14ac:dyDescent="0.2">
      <c r="A79" s="83" t="s">
        <v>115</v>
      </c>
      <c r="B79" s="78" t="s">
        <v>116</v>
      </c>
      <c r="C79" s="62">
        <v>208312.5</v>
      </c>
      <c r="D79" s="84"/>
      <c r="E79" s="84"/>
      <c r="F79" s="62">
        <v>180961.93</v>
      </c>
      <c r="G79" s="62">
        <v>86.870413441344098</v>
      </c>
      <c r="H79" s="84"/>
    </row>
    <row r="80" spans="1:8" x14ac:dyDescent="0.2">
      <c r="A80" s="82" t="s">
        <v>365</v>
      </c>
      <c r="B80" s="78" t="s">
        <v>117</v>
      </c>
      <c r="C80" s="62">
        <v>235635.81</v>
      </c>
      <c r="D80" s="84"/>
      <c r="E80" s="84"/>
      <c r="F80" s="62">
        <v>22287.35</v>
      </c>
      <c r="G80" s="62">
        <v>9.4583883493769498</v>
      </c>
      <c r="H80" s="84"/>
    </row>
    <row r="81" spans="1:8" x14ac:dyDescent="0.2">
      <c r="A81" s="83" t="s">
        <v>118</v>
      </c>
      <c r="B81" s="78" t="s">
        <v>117</v>
      </c>
      <c r="C81" s="62">
        <v>235635.81</v>
      </c>
      <c r="D81" s="84"/>
      <c r="E81" s="84"/>
      <c r="F81" s="62">
        <v>22287.35</v>
      </c>
      <c r="G81" s="62">
        <v>9.4583883493769498</v>
      </c>
      <c r="H81" s="84"/>
    </row>
    <row r="82" spans="1:8" x14ac:dyDescent="0.2">
      <c r="A82" s="82" t="s">
        <v>366</v>
      </c>
      <c r="B82" s="78" t="s">
        <v>119</v>
      </c>
      <c r="C82" s="62">
        <v>260254.91</v>
      </c>
      <c r="D82" s="84"/>
      <c r="E82" s="84"/>
      <c r="F82" s="62">
        <v>175677.55</v>
      </c>
      <c r="G82" s="62">
        <v>67.502107837273897</v>
      </c>
      <c r="H82" s="84"/>
    </row>
    <row r="83" spans="1:8" ht="25.5" x14ac:dyDescent="0.2">
      <c r="A83" s="83" t="s">
        <v>120</v>
      </c>
      <c r="B83" s="78" t="s">
        <v>121</v>
      </c>
      <c r="C83" s="62">
        <v>14970.6</v>
      </c>
      <c r="D83" s="84"/>
      <c r="E83" s="84"/>
      <c r="F83" s="62">
        <v>31652.1</v>
      </c>
      <c r="G83" s="62">
        <v>211.42839966334</v>
      </c>
      <c r="H83" s="84"/>
    </row>
    <row r="84" spans="1:8" x14ac:dyDescent="0.2">
      <c r="A84" s="83" t="s">
        <v>122</v>
      </c>
      <c r="B84" s="78" t="s">
        <v>123</v>
      </c>
      <c r="C84" s="62">
        <v>6008.61</v>
      </c>
      <c r="D84" s="84"/>
      <c r="E84" s="84"/>
      <c r="F84" s="62">
        <v>7731.59</v>
      </c>
      <c r="G84" s="62">
        <v>128.675184443657</v>
      </c>
      <c r="H84" s="84"/>
    </row>
    <row r="85" spans="1:8" x14ac:dyDescent="0.2">
      <c r="A85" s="83" t="s">
        <v>124</v>
      </c>
      <c r="B85" s="78" t="s">
        <v>125</v>
      </c>
      <c r="C85" s="62">
        <v>129653.07</v>
      </c>
      <c r="D85" s="84"/>
      <c r="E85" s="84"/>
      <c r="F85" s="62">
        <v>72219.17</v>
      </c>
      <c r="G85" s="62">
        <v>55.701858814449999</v>
      </c>
      <c r="H85" s="84"/>
    </row>
    <row r="86" spans="1:8" x14ac:dyDescent="0.2">
      <c r="A86" s="83" t="s">
        <v>126</v>
      </c>
      <c r="B86" s="78" t="s">
        <v>127</v>
      </c>
      <c r="C86" s="62">
        <v>34537.660000000003</v>
      </c>
      <c r="D86" s="84"/>
      <c r="E86" s="84"/>
      <c r="F86" s="62">
        <v>48843.8</v>
      </c>
      <c r="G86" s="62">
        <v>141.421856605225</v>
      </c>
      <c r="H86" s="84"/>
    </row>
    <row r="87" spans="1:8" x14ac:dyDescent="0.2">
      <c r="A87" s="83" t="s">
        <v>128</v>
      </c>
      <c r="B87" s="78" t="s">
        <v>129</v>
      </c>
      <c r="C87" s="62">
        <v>71237.740000000005</v>
      </c>
      <c r="D87" s="84"/>
      <c r="E87" s="84"/>
      <c r="F87" s="62">
        <v>10923.82</v>
      </c>
      <c r="G87" s="62">
        <v>15.3343157713875</v>
      </c>
      <c r="H87" s="84"/>
    </row>
    <row r="88" spans="1:8" x14ac:dyDescent="0.2">
      <c r="A88" s="83" t="s">
        <v>130</v>
      </c>
      <c r="B88" s="78" t="s">
        <v>131</v>
      </c>
      <c r="C88" s="62">
        <v>746.58</v>
      </c>
      <c r="D88" s="84"/>
      <c r="E88" s="84"/>
      <c r="F88" s="84"/>
      <c r="G88" s="84"/>
      <c r="H88" s="84"/>
    </row>
    <row r="89" spans="1:8" x14ac:dyDescent="0.2">
      <c r="A89" s="83" t="s">
        <v>132</v>
      </c>
      <c r="B89" s="78" t="s">
        <v>119</v>
      </c>
      <c r="C89" s="62">
        <v>3100.65</v>
      </c>
      <c r="D89" s="84"/>
      <c r="E89" s="84"/>
      <c r="F89" s="62">
        <v>4307.07</v>
      </c>
      <c r="G89" s="62">
        <v>138.908615935368</v>
      </c>
      <c r="H89" s="84"/>
    </row>
    <row r="90" spans="1:8" x14ac:dyDescent="0.2">
      <c r="A90" s="77" t="s">
        <v>133</v>
      </c>
      <c r="B90" s="78" t="s">
        <v>134</v>
      </c>
      <c r="C90" s="62">
        <v>4393.7</v>
      </c>
      <c r="D90" s="61">
        <v>6100</v>
      </c>
      <c r="E90" s="61">
        <v>6100</v>
      </c>
      <c r="F90" s="62">
        <v>5751.67</v>
      </c>
      <c r="G90" s="62">
        <v>130.907208047887</v>
      </c>
      <c r="H90" s="62">
        <v>94.289672131147498</v>
      </c>
    </row>
    <row r="91" spans="1:8" x14ac:dyDescent="0.2">
      <c r="A91" s="82" t="s">
        <v>367</v>
      </c>
      <c r="B91" s="78" t="s">
        <v>135</v>
      </c>
      <c r="C91" s="62">
        <v>4393.7</v>
      </c>
      <c r="D91" s="84"/>
      <c r="E91" s="84"/>
      <c r="F91" s="62">
        <v>5751.67</v>
      </c>
      <c r="G91" s="62">
        <v>130.907208047887</v>
      </c>
      <c r="H91" s="84"/>
    </row>
    <row r="92" spans="1:8" x14ac:dyDescent="0.2">
      <c r="A92" s="83" t="s">
        <v>136</v>
      </c>
      <c r="B92" s="78" t="s">
        <v>137</v>
      </c>
      <c r="C92" s="62">
        <v>4373.41</v>
      </c>
      <c r="D92" s="84"/>
      <c r="E92" s="84"/>
      <c r="F92" s="62">
        <v>5416.18</v>
      </c>
      <c r="G92" s="62">
        <v>123.843408232935</v>
      </c>
      <c r="H92" s="84"/>
    </row>
    <row r="93" spans="1:8" x14ac:dyDescent="0.2">
      <c r="A93" s="83" t="s">
        <v>138</v>
      </c>
      <c r="B93" s="78" t="s">
        <v>139</v>
      </c>
      <c r="C93" s="62">
        <v>20.29</v>
      </c>
      <c r="D93" s="84"/>
      <c r="E93" s="84"/>
      <c r="F93" s="62">
        <v>335.49</v>
      </c>
      <c r="G93" s="62">
        <v>1653.47461803844</v>
      </c>
      <c r="H93" s="84"/>
    </row>
    <row r="94" spans="1:8" x14ac:dyDescent="0.2">
      <c r="A94" s="77" t="s">
        <v>140</v>
      </c>
      <c r="B94" s="78" t="s">
        <v>141</v>
      </c>
      <c r="C94" s="62">
        <v>4507462.7699999996</v>
      </c>
      <c r="D94" s="61">
        <v>5819008</v>
      </c>
      <c r="E94" s="61">
        <v>5783008</v>
      </c>
      <c r="F94" s="62">
        <v>1899332.7</v>
      </c>
      <c r="G94" s="62">
        <v>42.137512763083798</v>
      </c>
      <c r="H94" s="62">
        <v>32.843335163983902</v>
      </c>
    </row>
    <row r="95" spans="1:8" ht="25.5" x14ac:dyDescent="0.2">
      <c r="A95" s="82" t="s">
        <v>368</v>
      </c>
      <c r="B95" s="78" t="s">
        <v>369</v>
      </c>
      <c r="C95" s="62">
        <v>441990</v>
      </c>
      <c r="D95" s="84"/>
      <c r="E95" s="84"/>
      <c r="F95" s="62">
        <v>850000</v>
      </c>
      <c r="G95" s="62">
        <v>192.31204325889701</v>
      </c>
      <c r="H95" s="84"/>
    </row>
    <row r="96" spans="1:8" x14ac:dyDescent="0.2">
      <c r="A96" s="83" t="s">
        <v>143</v>
      </c>
      <c r="B96" s="78" t="s">
        <v>142</v>
      </c>
      <c r="C96" s="62">
        <v>441990</v>
      </c>
      <c r="D96" s="84"/>
      <c r="E96" s="84"/>
      <c r="F96" s="62">
        <v>850000</v>
      </c>
      <c r="G96" s="62">
        <v>192.31204325889701</v>
      </c>
      <c r="H96" s="84"/>
    </row>
    <row r="97" spans="1:8" ht="38.25" x14ac:dyDescent="0.2">
      <c r="A97" s="82" t="s">
        <v>370</v>
      </c>
      <c r="B97" s="78" t="s">
        <v>371</v>
      </c>
      <c r="C97" s="62">
        <v>760789.16</v>
      </c>
      <c r="D97" s="84"/>
      <c r="E97" s="84"/>
      <c r="F97" s="62">
        <v>496105</v>
      </c>
      <c r="G97" s="62">
        <v>65.209262445327198</v>
      </c>
      <c r="H97" s="84"/>
    </row>
    <row r="98" spans="1:8" ht="25.5" x14ac:dyDescent="0.2">
      <c r="A98" s="83" t="s">
        <v>144</v>
      </c>
      <c r="B98" s="78" t="s">
        <v>286</v>
      </c>
      <c r="C98" s="62">
        <v>760789.16</v>
      </c>
      <c r="D98" s="84"/>
      <c r="E98" s="84"/>
      <c r="F98" s="62">
        <v>496105</v>
      </c>
      <c r="G98" s="62">
        <v>65.209262445327198</v>
      </c>
      <c r="H98" s="84"/>
    </row>
    <row r="99" spans="1:8" ht="25.5" x14ac:dyDescent="0.2">
      <c r="A99" s="82" t="s">
        <v>372</v>
      </c>
      <c r="B99" s="78" t="s">
        <v>145</v>
      </c>
      <c r="C99" s="62">
        <v>3304683.61</v>
      </c>
      <c r="D99" s="84"/>
      <c r="E99" s="84"/>
      <c r="F99" s="62">
        <v>553227.69999999995</v>
      </c>
      <c r="G99" s="62">
        <v>16.740716065100099</v>
      </c>
      <c r="H99" s="84"/>
    </row>
    <row r="100" spans="1:8" ht="25.5" x14ac:dyDescent="0.2">
      <c r="A100" s="83" t="s">
        <v>146</v>
      </c>
      <c r="B100" s="78" t="s">
        <v>145</v>
      </c>
      <c r="C100" s="62">
        <v>3304683.61</v>
      </c>
      <c r="D100" s="84"/>
      <c r="E100" s="84"/>
      <c r="F100" s="62">
        <v>553227.69999999995</v>
      </c>
      <c r="G100" s="62">
        <v>16.740716065100099</v>
      </c>
      <c r="H100" s="84"/>
    </row>
    <row r="101" spans="1:8" x14ac:dyDescent="0.2">
      <c r="A101" s="77" t="s">
        <v>147</v>
      </c>
      <c r="B101" s="78" t="s">
        <v>148</v>
      </c>
      <c r="C101" s="62">
        <v>37370.76</v>
      </c>
      <c r="D101" s="61">
        <v>90000</v>
      </c>
      <c r="E101" s="61">
        <v>90000</v>
      </c>
      <c r="F101" s="84"/>
      <c r="G101" s="84"/>
      <c r="H101" s="84"/>
    </row>
    <row r="102" spans="1:8" x14ac:dyDescent="0.2">
      <c r="A102" s="82" t="s">
        <v>373</v>
      </c>
      <c r="B102" s="78" t="s">
        <v>149</v>
      </c>
      <c r="C102" s="62">
        <v>21896.32</v>
      </c>
      <c r="D102" s="84"/>
      <c r="E102" s="84"/>
      <c r="F102" s="84"/>
      <c r="G102" s="84"/>
      <c r="H102" s="84"/>
    </row>
    <row r="103" spans="1:8" x14ac:dyDescent="0.2">
      <c r="A103" s="83" t="s">
        <v>150</v>
      </c>
      <c r="B103" s="78" t="s">
        <v>151</v>
      </c>
      <c r="C103" s="62">
        <v>21896.32</v>
      </c>
      <c r="D103" s="84"/>
      <c r="E103" s="84"/>
      <c r="F103" s="84"/>
      <c r="G103" s="84"/>
      <c r="H103" s="84"/>
    </row>
    <row r="104" spans="1:8" x14ac:dyDescent="0.2">
      <c r="A104" s="82" t="s">
        <v>374</v>
      </c>
      <c r="B104" s="78" t="s">
        <v>152</v>
      </c>
      <c r="C104" s="62">
        <v>15474.44</v>
      </c>
      <c r="D104" s="84"/>
      <c r="E104" s="84"/>
      <c r="F104" s="84"/>
      <c r="G104" s="84"/>
      <c r="H104" s="84"/>
    </row>
    <row r="105" spans="1:8" x14ac:dyDescent="0.2">
      <c r="A105" s="83" t="s">
        <v>153</v>
      </c>
      <c r="B105" s="78" t="s">
        <v>154</v>
      </c>
      <c r="C105" s="62">
        <v>15474.44</v>
      </c>
      <c r="D105" s="84"/>
      <c r="E105" s="84"/>
      <c r="F105" s="84"/>
      <c r="G105" s="84"/>
      <c r="H105" s="84"/>
    </row>
    <row r="106" spans="1:8" ht="25.5" x14ac:dyDescent="0.2">
      <c r="A106" s="77" t="s">
        <v>155</v>
      </c>
      <c r="B106" s="78" t="s">
        <v>156</v>
      </c>
      <c r="C106" s="62">
        <v>52388.47</v>
      </c>
      <c r="D106" s="61">
        <v>34000</v>
      </c>
      <c r="E106" s="61">
        <v>34000</v>
      </c>
      <c r="F106" s="62">
        <v>15539.43</v>
      </c>
      <c r="G106" s="62">
        <v>29.661927519547699</v>
      </c>
      <c r="H106" s="62">
        <v>45.704205882352902</v>
      </c>
    </row>
    <row r="107" spans="1:8" x14ac:dyDescent="0.2">
      <c r="A107" s="82" t="s">
        <v>375</v>
      </c>
      <c r="B107" s="78" t="s">
        <v>157</v>
      </c>
      <c r="C107" s="62">
        <v>52388.47</v>
      </c>
      <c r="D107" s="84"/>
      <c r="E107" s="84"/>
      <c r="F107" s="62">
        <v>15539.43</v>
      </c>
      <c r="G107" s="62">
        <v>29.661927519547699</v>
      </c>
      <c r="H107" s="84"/>
    </row>
    <row r="108" spans="1:8" x14ac:dyDescent="0.2">
      <c r="A108" s="83" t="s">
        <v>158</v>
      </c>
      <c r="B108" s="78" t="s">
        <v>159</v>
      </c>
      <c r="C108" s="62">
        <v>7237.27</v>
      </c>
      <c r="D108" s="84"/>
      <c r="E108" s="84"/>
      <c r="F108" s="62">
        <v>3975.66</v>
      </c>
      <c r="G108" s="62">
        <v>54.933144680245398</v>
      </c>
      <c r="H108" s="84"/>
    </row>
    <row r="109" spans="1:8" x14ac:dyDescent="0.2">
      <c r="A109" s="83" t="s">
        <v>160</v>
      </c>
      <c r="B109" s="78" t="s">
        <v>161</v>
      </c>
      <c r="C109" s="62">
        <v>45151.199999999997</v>
      </c>
      <c r="D109" s="84"/>
      <c r="E109" s="84"/>
      <c r="F109" s="62">
        <v>11563.77</v>
      </c>
      <c r="G109" s="62">
        <v>25.611212991016799</v>
      </c>
      <c r="H109" s="84"/>
    </row>
    <row r="110" spans="1:8" x14ac:dyDescent="0.2">
      <c r="A110" s="77" t="s">
        <v>162</v>
      </c>
      <c r="B110" s="78" t="s">
        <v>284</v>
      </c>
      <c r="C110" s="62">
        <v>5000271.57</v>
      </c>
      <c r="D110" s="61">
        <v>10998653</v>
      </c>
      <c r="E110" s="61">
        <v>10824653</v>
      </c>
      <c r="F110" s="62">
        <v>4223516.4800000004</v>
      </c>
      <c r="G110" s="62">
        <v>84.465741927692903</v>
      </c>
      <c r="H110" s="62">
        <v>39.017569246792497</v>
      </c>
    </row>
    <row r="111" spans="1:8" x14ac:dyDescent="0.2">
      <c r="A111" s="82" t="s">
        <v>376</v>
      </c>
      <c r="B111" s="78" t="s">
        <v>163</v>
      </c>
      <c r="C111" s="62">
        <v>5000271.57</v>
      </c>
      <c r="D111" s="84"/>
      <c r="E111" s="84"/>
      <c r="F111" s="62">
        <v>4223516.4800000004</v>
      </c>
      <c r="G111" s="62">
        <v>84.465741927692903</v>
      </c>
      <c r="H111" s="84"/>
    </row>
    <row r="112" spans="1:8" ht="25.5" x14ac:dyDescent="0.2">
      <c r="A112" s="83" t="s">
        <v>164</v>
      </c>
      <c r="B112" s="78" t="s">
        <v>285</v>
      </c>
      <c r="C112" s="62">
        <v>5000271.57</v>
      </c>
      <c r="D112" s="84"/>
      <c r="E112" s="84"/>
      <c r="F112" s="62">
        <v>4223516.4800000004</v>
      </c>
      <c r="G112" s="62">
        <v>84.465741927692903</v>
      </c>
      <c r="H112" s="84"/>
    </row>
    <row r="113" spans="1:8" x14ac:dyDescent="0.2">
      <c r="A113" s="75" t="s">
        <v>165</v>
      </c>
      <c r="B113" s="76" t="s">
        <v>6</v>
      </c>
      <c r="C113" s="110">
        <v>537943.44999999995</v>
      </c>
      <c r="D113" s="111">
        <v>668309</v>
      </c>
      <c r="E113" s="111">
        <v>652809</v>
      </c>
      <c r="F113" s="110">
        <v>437281.62</v>
      </c>
      <c r="G113" s="110">
        <v>81.287655793559694</v>
      </c>
      <c r="H113" s="110">
        <v>66.984618778233795</v>
      </c>
    </row>
    <row r="114" spans="1:8" x14ac:dyDescent="0.2">
      <c r="A114" s="77" t="s">
        <v>166</v>
      </c>
      <c r="B114" s="78" t="s">
        <v>7</v>
      </c>
      <c r="C114" s="62">
        <v>38934.32</v>
      </c>
      <c r="D114" s="84"/>
      <c r="E114" s="84"/>
      <c r="F114" s="84"/>
      <c r="G114" s="84"/>
      <c r="H114" s="84"/>
    </row>
    <row r="115" spans="1:8" x14ac:dyDescent="0.2">
      <c r="A115" s="82" t="s">
        <v>377</v>
      </c>
      <c r="B115" s="78" t="s">
        <v>167</v>
      </c>
      <c r="C115" s="62">
        <v>38934.32</v>
      </c>
      <c r="D115" s="84"/>
      <c r="E115" s="84"/>
      <c r="F115" s="84"/>
      <c r="G115" s="84"/>
      <c r="H115" s="84"/>
    </row>
    <row r="116" spans="1:8" x14ac:dyDescent="0.2">
      <c r="A116" s="83" t="s">
        <v>168</v>
      </c>
      <c r="B116" s="78" t="s">
        <v>169</v>
      </c>
      <c r="C116" s="62">
        <v>38934.32</v>
      </c>
      <c r="D116" s="84"/>
      <c r="E116" s="84"/>
      <c r="F116" s="84"/>
      <c r="G116" s="84"/>
      <c r="H116" s="84"/>
    </row>
    <row r="117" spans="1:8" x14ac:dyDescent="0.2">
      <c r="A117" s="77" t="s">
        <v>170</v>
      </c>
      <c r="B117" s="78" t="s">
        <v>171</v>
      </c>
      <c r="C117" s="62">
        <v>499009.13</v>
      </c>
      <c r="D117" s="61">
        <v>668309</v>
      </c>
      <c r="E117" s="61">
        <v>652809</v>
      </c>
      <c r="F117" s="62">
        <v>437281.62</v>
      </c>
      <c r="G117" s="62">
        <v>87.6299838441834</v>
      </c>
      <c r="H117" s="62">
        <v>66.984618778233795</v>
      </c>
    </row>
    <row r="118" spans="1:8" x14ac:dyDescent="0.2">
      <c r="A118" s="82" t="s">
        <v>378</v>
      </c>
      <c r="B118" s="78" t="s">
        <v>172</v>
      </c>
      <c r="C118" s="62">
        <v>427658.32</v>
      </c>
      <c r="D118" s="84"/>
      <c r="E118" s="84"/>
      <c r="F118" s="62">
        <v>355381.62</v>
      </c>
      <c r="G118" s="62">
        <v>83.099428534443106</v>
      </c>
      <c r="H118" s="84"/>
    </row>
    <row r="119" spans="1:8" x14ac:dyDescent="0.2">
      <c r="A119" s="83" t="s">
        <v>173</v>
      </c>
      <c r="B119" s="78" t="s">
        <v>174</v>
      </c>
      <c r="C119" s="62">
        <v>423940.96</v>
      </c>
      <c r="D119" s="84"/>
      <c r="E119" s="84"/>
      <c r="F119" s="62">
        <v>348906.98</v>
      </c>
      <c r="G119" s="62">
        <v>82.300842079519796</v>
      </c>
      <c r="H119" s="84"/>
    </row>
    <row r="120" spans="1:8" x14ac:dyDescent="0.2">
      <c r="A120" s="83" t="s">
        <v>175</v>
      </c>
      <c r="B120" s="78" t="s">
        <v>176</v>
      </c>
      <c r="C120" s="62">
        <v>3717.36</v>
      </c>
      <c r="D120" s="84"/>
      <c r="E120" s="84"/>
      <c r="F120" s="62">
        <v>3152</v>
      </c>
      <c r="G120" s="62">
        <v>84.791357307336398</v>
      </c>
      <c r="H120" s="84"/>
    </row>
    <row r="121" spans="1:8" x14ac:dyDescent="0.2">
      <c r="A121" s="83" t="s">
        <v>283</v>
      </c>
      <c r="B121" s="78" t="s">
        <v>177</v>
      </c>
      <c r="C121" s="84"/>
      <c r="D121" s="84"/>
      <c r="E121" s="84"/>
      <c r="F121" s="62">
        <v>3322.64</v>
      </c>
      <c r="G121" s="84"/>
      <c r="H121" s="84"/>
    </row>
    <row r="122" spans="1:8" x14ac:dyDescent="0.2">
      <c r="A122" s="82" t="s">
        <v>379</v>
      </c>
      <c r="B122" s="78" t="s">
        <v>178</v>
      </c>
      <c r="C122" s="62">
        <v>29457.51</v>
      </c>
      <c r="D122" s="84"/>
      <c r="E122" s="84"/>
      <c r="F122" s="62">
        <v>31500</v>
      </c>
      <c r="G122" s="62">
        <v>106.9336817674</v>
      </c>
      <c r="H122" s="84"/>
    </row>
    <row r="123" spans="1:8" x14ac:dyDescent="0.2">
      <c r="A123" s="83" t="s">
        <v>179</v>
      </c>
      <c r="B123" s="78" t="s">
        <v>180</v>
      </c>
      <c r="C123" s="62">
        <v>29457.51</v>
      </c>
      <c r="D123" s="84"/>
      <c r="E123" s="84"/>
      <c r="F123" s="62">
        <v>31500</v>
      </c>
      <c r="G123" s="62">
        <v>106.9336817674</v>
      </c>
      <c r="H123" s="84"/>
    </row>
    <row r="124" spans="1:8" x14ac:dyDescent="0.2">
      <c r="A124" s="82" t="s">
        <v>380</v>
      </c>
      <c r="B124" s="78" t="s">
        <v>181</v>
      </c>
      <c r="C124" s="62">
        <v>41893.300000000003</v>
      </c>
      <c r="D124" s="84"/>
      <c r="E124" s="84"/>
      <c r="F124" s="62">
        <v>50400</v>
      </c>
      <c r="G124" s="62">
        <v>120.305633597735</v>
      </c>
      <c r="H124" s="84"/>
    </row>
    <row r="125" spans="1:8" x14ac:dyDescent="0.2">
      <c r="A125" s="83" t="s">
        <v>182</v>
      </c>
      <c r="B125" s="78" t="s">
        <v>183</v>
      </c>
      <c r="C125" s="62">
        <v>41893.300000000003</v>
      </c>
      <c r="D125" s="84"/>
      <c r="E125" s="84"/>
      <c r="F125" s="62">
        <v>50400</v>
      </c>
      <c r="G125" s="62">
        <v>120.305633597735</v>
      </c>
      <c r="H125" s="84"/>
    </row>
  </sheetData>
  <sheetProtection algorithmName="SHA-512" hashValue="HXCmvxo1ych0knJycHT9oUXbj3Sh4esACVgrJ0wa0wD+XII/8YTGcOi8G1Iur9yyHzqRBCWiJ4OdWoY4Q/jRBA==" saltValue="a5VzImKaxBOJmxlISE9NwA==" spinCount="100000" sheet="1" objects="1" scenarios="1"/>
  <protectedRanges>
    <protectedRange sqref="C21:C22" name="Range1_2"/>
    <protectedRange sqref="C25" name="Range1_3"/>
  </protectedRanges>
  <mergeCells count="7">
    <mergeCell ref="A41:B41"/>
    <mergeCell ref="A42:B42"/>
    <mergeCell ref="A8:B8"/>
    <mergeCell ref="A9:B9"/>
    <mergeCell ref="A2:H2"/>
    <mergeCell ref="A4:H4"/>
    <mergeCell ref="A6:H6"/>
  </mergeCells>
  <pageMargins left="0.7" right="0.7" top="0.75" bottom="0.75" header="0.3" footer="0.3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ECDF3-1528-473D-9564-A17DEB35D960}">
  <sheetPr codeName="List9">
    <pageSetUpPr fitToPage="1"/>
  </sheetPr>
  <dimension ref="A1:J38"/>
  <sheetViews>
    <sheetView workbookViewId="0">
      <selection activeCell="B47" sqref="B47"/>
    </sheetView>
  </sheetViews>
  <sheetFormatPr defaultRowHeight="15" x14ac:dyDescent="0.25"/>
  <cols>
    <col min="1" max="1" width="50.42578125" customWidth="1"/>
    <col min="2" max="5" width="25.28515625" customWidth="1"/>
    <col min="6" max="7" width="15.7109375" customWidth="1"/>
  </cols>
  <sheetData>
    <row r="1" spans="1:10" ht="18" x14ac:dyDescent="0.25">
      <c r="A1" s="2"/>
      <c r="B1" s="2"/>
      <c r="C1" s="2"/>
      <c r="D1" s="2"/>
      <c r="E1" s="3"/>
      <c r="F1" s="3"/>
      <c r="G1" s="3"/>
    </row>
    <row r="2" spans="1:10" ht="15.75" customHeight="1" x14ac:dyDescent="0.25">
      <c r="A2" s="160" t="s">
        <v>35</v>
      </c>
      <c r="B2" s="160"/>
      <c r="C2" s="160"/>
      <c r="D2" s="160"/>
      <c r="E2" s="160"/>
      <c r="F2" s="160"/>
      <c r="G2" s="160"/>
    </row>
    <row r="3" spans="1:10" ht="18" x14ac:dyDescent="0.25">
      <c r="A3" s="19"/>
      <c r="B3" s="19"/>
      <c r="C3" s="19"/>
      <c r="D3" s="19"/>
      <c r="E3" s="20"/>
      <c r="F3" s="20"/>
      <c r="G3" s="20"/>
    </row>
    <row r="5" spans="1:10" s="34" customFormat="1" ht="42.75" x14ac:dyDescent="0.25">
      <c r="A5" s="101" t="s">
        <v>8</v>
      </c>
      <c r="B5" s="102" t="str">
        <f t="shared" ref="B5:G5" si="0">UPPER(B9)</f>
        <v>OSTVARENJE/IZVRŠENJE 
01.2023. - 12.2023.</v>
      </c>
      <c r="C5" s="102" t="str">
        <f t="shared" si="0"/>
        <v>IZVORNI PLAN ILI REBALANS 
2024.</v>
      </c>
      <c r="D5" s="102" t="str">
        <f t="shared" si="0"/>
        <v>TEKUĆI PLAN 
2024.</v>
      </c>
      <c r="E5" s="102" t="str">
        <f t="shared" si="0"/>
        <v>OSTVARENJE/IZVRŠENJE 
01.2024. - 12.2024.</v>
      </c>
      <c r="F5" s="102" t="str">
        <f t="shared" si="0"/>
        <v>INDEKS
(5)/(2)</v>
      </c>
      <c r="G5" s="102" t="str">
        <f t="shared" si="0"/>
        <v>INDEKS
(5)/(4)</v>
      </c>
    </row>
    <row r="6" spans="1:10" s="37" customFormat="1" ht="12.75" customHeight="1" x14ac:dyDescent="0.25">
      <c r="A6" s="103">
        <v>1</v>
      </c>
      <c r="B6" s="104">
        <v>2</v>
      </c>
      <c r="C6" s="104">
        <v>3</v>
      </c>
      <c r="D6" s="104">
        <v>4.3333333333333304</v>
      </c>
      <c r="E6" s="104">
        <v>5.0833333333333304</v>
      </c>
      <c r="F6" s="104">
        <v>6</v>
      </c>
      <c r="G6" s="104">
        <v>7</v>
      </c>
    </row>
    <row r="7" spans="1:10" s="33" customFormat="1" hidden="1" x14ac:dyDescent="0.25">
      <c r="A7"/>
      <c r="B7"/>
      <c r="C7"/>
      <c r="D7"/>
      <c r="E7"/>
      <c r="F7"/>
      <c r="G7"/>
    </row>
    <row r="8" spans="1:10" s="33" customFormat="1" hidden="1" x14ac:dyDescent="0.25">
      <c r="A8"/>
      <c r="B8"/>
      <c r="C8"/>
      <c r="D8"/>
      <c r="E8"/>
      <c r="F8"/>
      <c r="G8"/>
    </row>
    <row r="9" spans="1:10" s="33" customFormat="1" ht="25.5" hidden="1" x14ac:dyDescent="0.2">
      <c r="A9" s="107" t="s">
        <v>69</v>
      </c>
      <c r="B9" s="108" t="s">
        <v>311</v>
      </c>
      <c r="C9" s="108" t="s">
        <v>312</v>
      </c>
      <c r="D9" s="108" t="s">
        <v>313</v>
      </c>
      <c r="E9" s="108" t="s">
        <v>314</v>
      </c>
      <c r="F9" s="108" t="s">
        <v>315</v>
      </c>
      <c r="G9" s="108" t="s">
        <v>316</v>
      </c>
      <c r="H9" s="81"/>
      <c r="I9" s="81"/>
    </row>
    <row r="10" spans="1:10" s="33" customFormat="1" ht="12.75" hidden="1" x14ac:dyDescent="0.2">
      <c r="A10" s="107" t="s">
        <v>352</v>
      </c>
      <c r="B10" s="109" t="s">
        <v>318</v>
      </c>
      <c r="C10" s="109" t="s">
        <v>318</v>
      </c>
      <c r="D10" s="109" t="s">
        <v>318</v>
      </c>
      <c r="E10" s="109" t="s">
        <v>318</v>
      </c>
      <c r="F10" s="109" t="s">
        <v>69</v>
      </c>
      <c r="G10" s="109" t="s">
        <v>69</v>
      </c>
      <c r="H10" s="81"/>
      <c r="I10" s="81"/>
    </row>
    <row r="11" spans="1:10" s="33" customFormat="1" ht="12.75" x14ac:dyDescent="0.2">
      <c r="A11" s="69" t="s">
        <v>353</v>
      </c>
      <c r="B11" s="133">
        <f>+B12+B15+B17+B24</f>
        <v>31547342.119999997</v>
      </c>
      <c r="C11" s="133">
        <f>+C12+C15+C17+C24</f>
        <v>40585605</v>
      </c>
      <c r="D11" s="133">
        <f>+D12+D15+D17+D24</f>
        <v>40018161</v>
      </c>
      <c r="E11" s="133">
        <f>+E12+E15+E17+E24</f>
        <v>32695767.359999999</v>
      </c>
      <c r="F11" s="133">
        <v>113.23621014800101</v>
      </c>
      <c r="G11" s="133">
        <v>82.2230571933802</v>
      </c>
      <c r="H11" s="38"/>
      <c r="I11" s="38"/>
      <c r="J11" s="85"/>
    </row>
    <row r="12" spans="1:10" s="33" customFormat="1" ht="12.75" x14ac:dyDescent="0.2">
      <c r="A12" s="71" t="s">
        <v>16</v>
      </c>
      <c r="B12" s="133">
        <f>+B13+B14</f>
        <v>13457002.279999999</v>
      </c>
      <c r="C12" s="134">
        <f>+C13+C14</f>
        <v>14256677</v>
      </c>
      <c r="D12" s="134">
        <f>+D13+D14</f>
        <v>13709177</v>
      </c>
      <c r="E12" s="133">
        <f>+E13+E14</f>
        <v>9041226.4199999999</v>
      </c>
      <c r="F12" s="133">
        <v>81.713843220156505</v>
      </c>
      <c r="G12" s="133">
        <v>65.982028218656694</v>
      </c>
      <c r="H12" s="38"/>
      <c r="I12" s="38"/>
      <c r="J12" s="85"/>
    </row>
    <row r="13" spans="1:10" s="33" customFormat="1" x14ac:dyDescent="0.25">
      <c r="A13" s="112" t="s">
        <v>17</v>
      </c>
      <c r="B13" s="141">
        <v>9336732.5899999999</v>
      </c>
      <c r="C13" s="135">
        <f>11279403+250210</f>
        <v>11529613</v>
      </c>
      <c r="D13" s="135">
        <v>11027113</v>
      </c>
      <c r="E13" s="136">
        <v>6995778.2599999998</v>
      </c>
      <c r="F13" s="136">
        <v>74.766128968459896</v>
      </c>
      <c r="G13" s="136">
        <v>64.395371564539502</v>
      </c>
      <c r="H13" s="81"/>
      <c r="I13" s="81"/>
    </row>
    <row r="14" spans="1:10" s="33" customFormat="1" x14ac:dyDescent="0.25">
      <c r="A14" s="112" t="s">
        <v>18</v>
      </c>
      <c r="B14" s="141">
        <v>4120269.69</v>
      </c>
      <c r="C14" s="135">
        <f>1721064+1006000</f>
        <v>2727064</v>
      </c>
      <c r="D14" s="135">
        <v>2682064</v>
      </c>
      <c r="E14" s="136">
        <v>2045448.16</v>
      </c>
      <c r="F14" s="136">
        <v>165.093843575259</v>
      </c>
      <c r="G14" s="136">
        <v>76.184052040972205</v>
      </c>
      <c r="H14" s="81"/>
      <c r="I14" s="81"/>
    </row>
    <row r="15" spans="1:10" s="33" customFormat="1" ht="12.75" x14ac:dyDescent="0.2">
      <c r="A15" s="71" t="s">
        <v>19</v>
      </c>
      <c r="B15" s="133">
        <v>74354.89</v>
      </c>
      <c r="C15" s="134">
        <v>295000</v>
      </c>
      <c r="D15" s="134">
        <v>295000</v>
      </c>
      <c r="E15" s="133">
        <v>299084.40999999997</v>
      </c>
      <c r="F15" s="133">
        <v>402.23905919301302</v>
      </c>
      <c r="G15" s="133">
        <v>101.38454576271199</v>
      </c>
      <c r="H15" s="38"/>
      <c r="I15" s="38"/>
      <c r="J15" s="85"/>
    </row>
    <row r="16" spans="1:10" s="33" customFormat="1" ht="12.75" x14ac:dyDescent="0.2">
      <c r="A16" s="112" t="s">
        <v>20</v>
      </c>
      <c r="B16" s="136">
        <v>74354.89</v>
      </c>
      <c r="C16" s="135">
        <v>295000</v>
      </c>
      <c r="D16" s="135">
        <v>295000</v>
      </c>
      <c r="E16" s="136">
        <v>299084.40999999997</v>
      </c>
      <c r="F16" s="136">
        <v>402.23905919301302</v>
      </c>
      <c r="G16" s="136">
        <v>101.38454576271199</v>
      </c>
      <c r="H16" s="81"/>
      <c r="I16" s="81"/>
    </row>
    <row r="17" spans="1:10" s="33" customFormat="1" ht="12.75" x14ac:dyDescent="0.2">
      <c r="A17" s="71" t="s">
        <v>195</v>
      </c>
      <c r="B17" s="133">
        <v>12658407.27</v>
      </c>
      <c r="C17" s="134">
        <v>23238728</v>
      </c>
      <c r="D17" s="134">
        <v>23218784</v>
      </c>
      <c r="E17" s="133">
        <v>15042866.27</v>
      </c>
      <c r="F17" s="133">
        <v>118.836959098726</v>
      </c>
      <c r="G17" s="133">
        <v>64.787485296387601</v>
      </c>
      <c r="H17" s="38"/>
      <c r="I17" s="38"/>
      <c r="J17" s="85"/>
    </row>
    <row r="18" spans="1:10" s="33" customFormat="1" ht="12.75" x14ac:dyDescent="0.2">
      <c r="A18" s="112" t="s">
        <v>196</v>
      </c>
      <c r="B18" s="136">
        <v>1515145.47</v>
      </c>
      <c r="C18" s="135">
        <v>373912</v>
      </c>
      <c r="D18" s="135">
        <v>373912</v>
      </c>
      <c r="E18" s="136">
        <v>183905.96</v>
      </c>
      <c r="F18" s="136">
        <v>12.1378417875612</v>
      </c>
      <c r="G18" s="136">
        <v>49.1842893515052</v>
      </c>
      <c r="H18" s="81"/>
      <c r="I18" s="81"/>
    </row>
    <row r="19" spans="1:10" s="33" customFormat="1" ht="12.75" x14ac:dyDescent="0.2">
      <c r="A19" s="112" t="s">
        <v>354</v>
      </c>
      <c r="B19" s="137"/>
      <c r="C19" s="135">
        <v>2941177</v>
      </c>
      <c r="D19" s="135">
        <v>2941177</v>
      </c>
      <c r="E19" s="136">
        <v>2941176.47</v>
      </c>
      <c r="F19" s="137"/>
      <c r="G19" s="136">
        <v>99.999981980003199</v>
      </c>
      <c r="H19" s="81"/>
      <c r="I19" s="81"/>
    </row>
    <row r="20" spans="1:10" s="33" customFormat="1" ht="12.75" x14ac:dyDescent="0.2">
      <c r="A20" s="112" t="s">
        <v>197</v>
      </c>
      <c r="B20" s="136">
        <v>335166.67</v>
      </c>
      <c r="C20" s="135">
        <v>1252231</v>
      </c>
      <c r="D20" s="135">
        <v>1232287</v>
      </c>
      <c r="E20" s="136">
        <v>238462.58</v>
      </c>
      <c r="F20" s="136">
        <v>71.147462246171401</v>
      </c>
      <c r="G20" s="136">
        <v>19.351220941225499</v>
      </c>
      <c r="H20" s="81"/>
      <c r="I20" s="81"/>
    </row>
    <row r="21" spans="1:10" s="33" customFormat="1" ht="12.75" x14ac:dyDescent="0.2">
      <c r="A21" s="112" t="s">
        <v>198</v>
      </c>
      <c r="B21" s="136">
        <v>10597495.51</v>
      </c>
      <c r="C21" s="135">
        <v>16090316</v>
      </c>
      <c r="D21" s="135">
        <v>16090316</v>
      </c>
      <c r="E21" s="136">
        <v>11157720.810000001</v>
      </c>
      <c r="F21" s="136">
        <v>105.286393369748</v>
      </c>
      <c r="G21" s="136">
        <v>69.344323691343305</v>
      </c>
      <c r="H21" s="81"/>
      <c r="I21" s="81"/>
    </row>
    <row r="22" spans="1:10" s="33" customFormat="1" ht="12.75" x14ac:dyDescent="0.2">
      <c r="A22" s="112" t="s">
        <v>355</v>
      </c>
      <c r="B22" s="137"/>
      <c r="C22" s="135">
        <v>87142</v>
      </c>
      <c r="D22" s="135">
        <v>87142</v>
      </c>
      <c r="E22" s="137"/>
      <c r="F22" s="137"/>
      <c r="G22" s="137"/>
      <c r="H22" s="81"/>
      <c r="I22" s="81"/>
    </row>
    <row r="23" spans="1:10" s="33" customFormat="1" ht="12.75" x14ac:dyDescent="0.2">
      <c r="A23" s="112" t="s">
        <v>199</v>
      </c>
      <c r="B23" s="136">
        <v>210599.62</v>
      </c>
      <c r="C23" s="135">
        <v>2493950</v>
      </c>
      <c r="D23" s="135">
        <v>2493950</v>
      </c>
      <c r="E23" s="136">
        <v>521600.45</v>
      </c>
      <c r="F23" s="136">
        <v>247.67397491030599</v>
      </c>
      <c r="G23" s="136">
        <v>20.914631408007399</v>
      </c>
      <c r="H23" s="81"/>
      <c r="I23" s="81"/>
    </row>
    <row r="24" spans="1:10" s="33" customFormat="1" ht="12.75" x14ac:dyDescent="0.2">
      <c r="A24" s="71" t="s">
        <v>200</v>
      </c>
      <c r="B24" s="133">
        <v>5357577.68</v>
      </c>
      <c r="C24" s="134">
        <v>2795200</v>
      </c>
      <c r="D24" s="134">
        <v>2795200</v>
      </c>
      <c r="E24" s="133">
        <v>8312590.2599999998</v>
      </c>
      <c r="F24" s="133">
        <v>155.15575800293399</v>
      </c>
      <c r="G24" s="133">
        <v>297.38803162564398</v>
      </c>
      <c r="H24" s="38"/>
      <c r="I24" s="38"/>
      <c r="J24" s="85"/>
    </row>
    <row r="25" spans="1:10" s="33" customFormat="1" ht="12.75" x14ac:dyDescent="0.2">
      <c r="A25" s="112" t="s">
        <v>201</v>
      </c>
      <c r="B25" s="136">
        <v>5357577.68</v>
      </c>
      <c r="C25" s="135">
        <v>2795200</v>
      </c>
      <c r="D25" s="135">
        <v>2795200</v>
      </c>
      <c r="E25" s="136">
        <v>8312590.2599999998</v>
      </c>
      <c r="F25" s="136">
        <v>155.15575800293399</v>
      </c>
      <c r="G25" s="136">
        <v>297.38803162564398</v>
      </c>
      <c r="H25" s="81"/>
      <c r="I25" s="81"/>
    </row>
    <row r="26" spans="1:10" s="33" customFormat="1" ht="12.75" x14ac:dyDescent="0.2">
      <c r="A26" s="69" t="s">
        <v>71</v>
      </c>
      <c r="B26" s="133">
        <v>24455970.739999998</v>
      </c>
      <c r="C26" s="134">
        <v>37371110</v>
      </c>
      <c r="D26" s="134">
        <v>36803666</v>
      </c>
      <c r="E26" s="133">
        <v>20920398.059999999</v>
      </c>
      <c r="F26" s="133">
        <v>85.543110442893806</v>
      </c>
      <c r="G26" s="133">
        <v>56.843245072379503</v>
      </c>
      <c r="H26" s="38"/>
      <c r="I26" s="38"/>
      <c r="J26" s="85"/>
    </row>
    <row r="27" spans="1:10" s="33" customFormat="1" ht="12.75" x14ac:dyDescent="0.2">
      <c r="A27" s="71" t="s">
        <v>16</v>
      </c>
      <c r="B27" s="133">
        <v>10055481.27</v>
      </c>
      <c r="C27" s="134">
        <v>13000467</v>
      </c>
      <c r="D27" s="134">
        <v>12452967</v>
      </c>
      <c r="E27" s="133">
        <v>8216720.2000000002</v>
      </c>
      <c r="F27" s="133">
        <v>81.713843220156505</v>
      </c>
      <c r="G27" s="133">
        <v>65.982028218656694</v>
      </c>
      <c r="H27" s="38"/>
      <c r="I27" s="38"/>
      <c r="J27" s="85"/>
    </row>
    <row r="28" spans="1:10" s="33" customFormat="1" ht="12.75" x14ac:dyDescent="0.2">
      <c r="A28" s="112" t="s">
        <v>17</v>
      </c>
      <c r="B28" s="136">
        <v>9282046.3300000001</v>
      </c>
      <c r="C28" s="135">
        <v>11279403</v>
      </c>
      <c r="D28" s="135">
        <v>10776903</v>
      </c>
      <c r="E28" s="136">
        <v>6939826.7300000004</v>
      </c>
      <c r="F28" s="136">
        <v>74.766128968459896</v>
      </c>
      <c r="G28" s="136">
        <v>64.395371564539502</v>
      </c>
      <c r="H28" s="81"/>
      <c r="I28" s="81"/>
    </row>
    <row r="29" spans="1:10" s="33" customFormat="1" ht="12.75" x14ac:dyDescent="0.2">
      <c r="A29" s="112" t="s">
        <v>18</v>
      </c>
      <c r="B29" s="136">
        <v>773434.94</v>
      </c>
      <c r="C29" s="135">
        <v>1721064</v>
      </c>
      <c r="D29" s="135">
        <v>1676064</v>
      </c>
      <c r="E29" s="136">
        <v>1276893.47</v>
      </c>
      <c r="F29" s="136">
        <v>165.093843575259</v>
      </c>
      <c r="G29" s="136">
        <v>76.184052040972205</v>
      </c>
      <c r="H29" s="81"/>
      <c r="I29" s="81"/>
    </row>
    <row r="30" spans="1:10" s="33" customFormat="1" ht="12.75" x14ac:dyDescent="0.2">
      <c r="A30" s="71" t="s">
        <v>195</v>
      </c>
      <c r="B30" s="133">
        <v>12785832.130000001</v>
      </c>
      <c r="C30" s="134">
        <v>21819143</v>
      </c>
      <c r="D30" s="134">
        <v>21799199</v>
      </c>
      <c r="E30" s="133">
        <v>12274890.380000001</v>
      </c>
      <c r="F30" s="133">
        <v>96.003844373952404</v>
      </c>
      <c r="G30" s="133">
        <v>56.3089055703377</v>
      </c>
      <c r="H30" s="38"/>
      <c r="I30" s="38"/>
      <c r="J30" s="85"/>
    </row>
    <row r="31" spans="1:10" s="33" customFormat="1" ht="12.75" x14ac:dyDescent="0.2">
      <c r="A31" s="112" t="s">
        <v>196</v>
      </c>
      <c r="B31" s="136">
        <v>1642570.33</v>
      </c>
      <c r="C31" s="135">
        <v>346512</v>
      </c>
      <c r="D31" s="135">
        <v>346512</v>
      </c>
      <c r="E31" s="136">
        <v>130738.66</v>
      </c>
      <c r="F31" s="136">
        <v>7.95939495631825</v>
      </c>
      <c r="G31" s="136">
        <v>37.729908343722599</v>
      </c>
      <c r="H31" s="81"/>
      <c r="I31" s="81"/>
    </row>
    <row r="32" spans="1:10" s="33" customFormat="1" ht="12.75" x14ac:dyDescent="0.2">
      <c r="A32" s="112" t="s">
        <v>354</v>
      </c>
      <c r="B32" s="137"/>
      <c r="C32" s="135">
        <v>1548992</v>
      </c>
      <c r="D32" s="135">
        <v>1548992</v>
      </c>
      <c r="E32" s="136">
        <v>226367.88</v>
      </c>
      <c r="F32" s="137"/>
      <c r="G32" s="136">
        <v>14.613883093005001</v>
      </c>
      <c r="H32" s="81"/>
      <c r="I32" s="81"/>
    </row>
    <row r="33" spans="1:10" s="33" customFormat="1" ht="12.75" x14ac:dyDescent="0.2">
      <c r="A33" s="112" t="s">
        <v>197</v>
      </c>
      <c r="B33" s="136">
        <v>335166.67</v>
      </c>
      <c r="C33" s="135">
        <v>1252231</v>
      </c>
      <c r="D33" s="135">
        <v>1232287</v>
      </c>
      <c r="E33" s="136">
        <v>238462.58</v>
      </c>
      <c r="F33" s="136">
        <v>71.147462246171401</v>
      </c>
      <c r="G33" s="136">
        <v>19.351220941225499</v>
      </c>
      <c r="H33" s="81"/>
      <c r="I33" s="81"/>
    </row>
    <row r="34" spans="1:10" s="33" customFormat="1" ht="12.75" x14ac:dyDescent="0.2">
      <c r="A34" s="112" t="s">
        <v>198</v>
      </c>
      <c r="B34" s="136">
        <v>10597495.51</v>
      </c>
      <c r="C34" s="135">
        <v>16090316</v>
      </c>
      <c r="D34" s="135">
        <v>16090316</v>
      </c>
      <c r="E34" s="136">
        <v>11157720.810000001</v>
      </c>
      <c r="F34" s="136">
        <v>105.286393369748</v>
      </c>
      <c r="G34" s="136">
        <v>69.344323691343305</v>
      </c>
      <c r="H34" s="81"/>
      <c r="I34" s="81"/>
    </row>
    <row r="35" spans="1:10" s="33" customFormat="1" ht="12.75" x14ac:dyDescent="0.2">
      <c r="A35" s="112" t="s">
        <v>355</v>
      </c>
      <c r="B35" s="137"/>
      <c r="C35" s="135">
        <v>87142</v>
      </c>
      <c r="D35" s="135">
        <v>87142</v>
      </c>
      <c r="E35" s="137"/>
      <c r="F35" s="137"/>
      <c r="G35" s="137"/>
      <c r="H35" s="81"/>
      <c r="I35" s="81"/>
    </row>
    <row r="36" spans="1:10" s="33" customFormat="1" ht="12.75" x14ac:dyDescent="0.2">
      <c r="A36" s="112" t="s">
        <v>199</v>
      </c>
      <c r="B36" s="136">
        <v>210599.62</v>
      </c>
      <c r="C36" s="135">
        <v>2493950</v>
      </c>
      <c r="D36" s="135">
        <v>2493950</v>
      </c>
      <c r="E36" s="136">
        <v>521600.45</v>
      </c>
      <c r="F36" s="136">
        <v>247.67397491030599</v>
      </c>
      <c r="G36" s="136">
        <v>20.914631408007399</v>
      </c>
      <c r="H36" s="81"/>
      <c r="I36" s="81"/>
    </row>
    <row r="37" spans="1:10" s="33" customFormat="1" ht="12.75" x14ac:dyDescent="0.2">
      <c r="A37" s="71" t="s">
        <v>200</v>
      </c>
      <c r="B37" s="133">
        <v>1614657.34</v>
      </c>
      <c r="C37" s="134">
        <v>2551500</v>
      </c>
      <c r="D37" s="134">
        <v>2551500</v>
      </c>
      <c r="E37" s="133">
        <v>428787.48</v>
      </c>
      <c r="F37" s="133">
        <v>26.555942823137901</v>
      </c>
      <c r="G37" s="133">
        <v>16.805309817754299</v>
      </c>
      <c r="H37" s="38"/>
      <c r="I37" s="38"/>
      <c r="J37" s="85"/>
    </row>
    <row r="38" spans="1:10" s="33" customFormat="1" ht="12.75" x14ac:dyDescent="0.2">
      <c r="A38" s="112" t="s">
        <v>201</v>
      </c>
      <c r="B38" s="136">
        <v>1614657.34</v>
      </c>
      <c r="C38" s="135">
        <v>2551500</v>
      </c>
      <c r="D38" s="135">
        <v>2551500</v>
      </c>
      <c r="E38" s="136">
        <v>428787.48</v>
      </c>
      <c r="F38" s="136">
        <v>26.555942823137901</v>
      </c>
      <c r="G38" s="136">
        <v>16.805309817754299</v>
      </c>
      <c r="H38" s="81"/>
      <c r="I38" s="81"/>
    </row>
  </sheetData>
  <sheetProtection algorithmName="SHA-512" hashValue="3EHt4BKHL020p+IqhM30393AP5KuEjQ7J5tlXQqY0GfCwKzhV72idC4D6RptmKdXFeanzxR3k1qbKGmcst2Dsw==" saltValue="61Qe90Sj5AeKIn43mXRbLw==" spinCount="100000" sheet="1" objects="1" scenarios="1"/>
  <mergeCells count="1">
    <mergeCell ref="A2:G2"/>
  </mergeCells>
  <pageMargins left="0.7" right="0.7" top="0.75" bottom="0.75" header="0.3" footer="0.3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>
    <pageSetUpPr fitToPage="1"/>
  </sheetPr>
  <dimension ref="A1:K14"/>
  <sheetViews>
    <sheetView workbookViewId="0">
      <selection activeCell="C38" sqref="C38"/>
    </sheetView>
  </sheetViews>
  <sheetFormatPr defaultRowHeight="15" x14ac:dyDescent="0.25"/>
  <cols>
    <col min="2" max="2" width="41" customWidth="1"/>
    <col min="3" max="6" width="25.28515625" customWidth="1"/>
    <col min="7" max="8" width="15.7109375" customWidth="1"/>
  </cols>
  <sheetData>
    <row r="1" spans="1:11" ht="18" x14ac:dyDescent="0.25">
      <c r="B1" s="2"/>
      <c r="C1" s="2"/>
      <c r="D1" s="2"/>
      <c r="E1" s="2"/>
      <c r="F1" s="3"/>
      <c r="G1" s="3"/>
      <c r="H1" s="3"/>
    </row>
    <row r="2" spans="1:11" x14ac:dyDescent="0.25">
      <c r="B2" s="7"/>
      <c r="C2" s="7"/>
      <c r="D2" s="7"/>
      <c r="E2" s="7"/>
      <c r="F2" s="7"/>
      <c r="G2" s="7"/>
      <c r="H2" s="7"/>
    </row>
    <row r="3" spans="1:11" ht="15.75" customHeight="1" x14ac:dyDescent="0.25">
      <c r="A3" s="172" t="s">
        <v>36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18" x14ac:dyDescent="0.25">
      <c r="A4" s="47"/>
      <c r="B4" s="47"/>
      <c r="C4" s="47"/>
      <c r="D4" s="47"/>
      <c r="E4" s="47"/>
      <c r="F4" s="47"/>
      <c r="G4" s="47"/>
      <c r="H4" s="47"/>
      <c r="I4" s="48"/>
      <c r="J4" s="48"/>
      <c r="K4" s="48"/>
    </row>
    <row r="5" spans="1:11" ht="42.75" customHeight="1" x14ac:dyDescent="0.25">
      <c r="A5" s="170" t="s">
        <v>8</v>
      </c>
      <c r="B5" s="170"/>
      <c r="C5" s="102" t="str">
        <f t="shared" ref="C5:H5" si="0">UPPER(C8)</f>
        <v>OSTVARENJE/IZVRŠENJE 
01.2023. - 12.2023.</v>
      </c>
      <c r="D5" s="102" t="str">
        <f t="shared" si="0"/>
        <v>IZVORNI PLAN ILI REBALANS 
2024.</v>
      </c>
      <c r="E5" s="102" t="str">
        <f t="shared" si="0"/>
        <v>TEKUĆI PLAN 
2024.</v>
      </c>
      <c r="F5" s="102" t="str">
        <f t="shared" si="0"/>
        <v>OSTVARENJE/IZVRŠENJE 
01.2024. - 12.2024.</v>
      </c>
      <c r="G5" s="102" t="str">
        <f t="shared" si="0"/>
        <v>INDEKS
(5)/(2)</v>
      </c>
      <c r="H5" s="102" t="str">
        <f t="shared" si="0"/>
        <v>INDEKS
(5)/(4)</v>
      </c>
      <c r="I5" s="34"/>
      <c r="J5" s="34"/>
      <c r="K5" s="34"/>
    </row>
    <row r="6" spans="1:11" x14ac:dyDescent="0.25">
      <c r="A6" s="171">
        <v>1</v>
      </c>
      <c r="B6" s="171"/>
      <c r="C6" s="104">
        <v>2</v>
      </c>
      <c r="D6" s="104">
        <v>3</v>
      </c>
      <c r="E6" s="104">
        <v>4.3333333333333304</v>
      </c>
      <c r="F6" s="104">
        <v>5.0833333333333304</v>
      </c>
      <c r="G6" s="104">
        <v>6</v>
      </c>
      <c r="H6" s="104">
        <v>7</v>
      </c>
    </row>
    <row r="7" spans="1:11" ht="29.25" customHeight="1" x14ac:dyDescent="0.25">
      <c r="A7" s="37"/>
      <c r="B7" s="105" t="s">
        <v>40</v>
      </c>
      <c r="C7" s="106">
        <f t="shared" ref="C7:H7" si="1">C10</f>
        <v>24455970.739999998</v>
      </c>
      <c r="D7" s="106">
        <f t="shared" si="1"/>
        <v>37371110</v>
      </c>
      <c r="E7" s="106">
        <f t="shared" si="1"/>
        <v>36803666</v>
      </c>
      <c r="F7" s="106">
        <f t="shared" si="1"/>
        <v>20920398.059999999</v>
      </c>
      <c r="G7" s="106">
        <f t="shared" si="1"/>
        <v>85.543110442893806</v>
      </c>
      <c r="H7" s="106">
        <f t="shared" si="1"/>
        <v>56.843245072379503</v>
      </c>
    </row>
    <row r="8" spans="1:11" ht="25.5" hidden="1" x14ac:dyDescent="0.25">
      <c r="A8" s="116" t="s">
        <v>69</v>
      </c>
      <c r="B8" s="116" t="s">
        <v>69</v>
      </c>
      <c r="C8" s="108" t="s">
        <v>311</v>
      </c>
      <c r="D8" s="108" t="s">
        <v>312</v>
      </c>
      <c r="E8" s="108" t="s">
        <v>313</v>
      </c>
      <c r="F8" s="108" t="s">
        <v>314</v>
      </c>
      <c r="G8" s="108" t="s">
        <v>315</v>
      </c>
      <c r="H8" s="108" t="s">
        <v>316</v>
      </c>
    </row>
    <row r="9" spans="1:11" hidden="1" x14ac:dyDescent="0.25">
      <c r="A9" s="116" t="s">
        <v>345</v>
      </c>
      <c r="B9" s="116" t="s">
        <v>69</v>
      </c>
      <c r="C9" s="117" t="s">
        <v>318</v>
      </c>
      <c r="D9" s="117" t="s">
        <v>318</v>
      </c>
      <c r="E9" s="117" t="s">
        <v>318</v>
      </c>
      <c r="F9" s="117" t="s">
        <v>318</v>
      </c>
      <c r="G9" s="117" t="s">
        <v>69</v>
      </c>
      <c r="H9" s="117" t="s">
        <v>69</v>
      </c>
    </row>
    <row r="10" spans="1:11" hidden="1" x14ac:dyDescent="0.25">
      <c r="A10" s="69" t="s">
        <v>346</v>
      </c>
      <c r="B10" s="70" t="s">
        <v>347</v>
      </c>
      <c r="C10" s="31">
        <v>24455970.739999998</v>
      </c>
      <c r="D10" s="32">
        <v>37371110</v>
      </c>
      <c r="E10" s="32">
        <v>36803666</v>
      </c>
      <c r="F10" s="31">
        <v>20920398.059999999</v>
      </c>
      <c r="G10" s="31">
        <v>85.543110442893806</v>
      </c>
      <c r="H10" s="31">
        <v>56.843245072379503</v>
      </c>
    </row>
    <row r="11" spans="1:11" x14ac:dyDescent="0.25">
      <c r="A11" s="71" t="s">
        <v>348</v>
      </c>
      <c r="B11" s="72" t="s">
        <v>349</v>
      </c>
      <c r="C11" s="110">
        <v>24455970.739999998</v>
      </c>
      <c r="D11" s="111">
        <v>37371110</v>
      </c>
      <c r="E11" s="111">
        <v>36803666</v>
      </c>
      <c r="F11" s="110">
        <v>20920398.059999999</v>
      </c>
      <c r="G11" s="110">
        <v>85.543110442893806</v>
      </c>
      <c r="H11" s="110">
        <v>56.843245072379503</v>
      </c>
      <c r="I11" s="120"/>
      <c r="J11" s="120"/>
      <c r="K11" s="120"/>
    </row>
    <row r="12" spans="1:11" x14ac:dyDescent="0.25">
      <c r="A12" s="112" t="s">
        <v>350</v>
      </c>
      <c r="B12" s="113" t="s">
        <v>351</v>
      </c>
      <c r="C12" s="62">
        <v>24455970.739999998</v>
      </c>
      <c r="D12" s="61">
        <v>37371110</v>
      </c>
      <c r="E12" s="61">
        <v>36803666</v>
      </c>
      <c r="F12" s="62">
        <v>20920398.059999999</v>
      </c>
      <c r="G12" s="62">
        <v>85.543110442893806</v>
      </c>
      <c r="H12" s="62">
        <v>56.843245072379503</v>
      </c>
      <c r="I12" s="121"/>
      <c r="J12" s="121"/>
      <c r="K12" s="121"/>
    </row>
    <row r="13" spans="1:11" x14ac:dyDescent="0.25">
      <c r="A13" s="33"/>
      <c r="B13" s="39"/>
      <c r="C13" s="41"/>
      <c r="D13" s="40"/>
      <c r="E13" s="40"/>
      <c r="F13" s="41"/>
      <c r="G13" s="41"/>
      <c r="H13" s="41"/>
      <c r="I13" s="33"/>
      <c r="J13" s="33"/>
      <c r="K13" s="33"/>
    </row>
    <row r="14" spans="1:11" x14ac:dyDescent="0.25">
      <c r="A14" s="33"/>
      <c r="B14" s="39"/>
      <c r="C14" s="41"/>
      <c r="D14" s="40"/>
      <c r="E14" s="40"/>
      <c r="F14" s="41"/>
      <c r="G14" s="41"/>
      <c r="H14" s="41"/>
      <c r="I14" s="33"/>
      <c r="J14" s="33"/>
      <c r="K14" s="33"/>
    </row>
  </sheetData>
  <sheetProtection algorithmName="SHA-512" hashValue="01YCI6elIn1E5V9eskUp3YdvMAhYXgwUOqjCdDdDEqb+dCmaiyhCEJsnZiAViAcs7xbXQCA7ewYt1Iaub75CFw==" saltValue="vjehcT3SZW/pcdagw0QNJw==" spinCount="100000" sheet="1" objects="1" scenarios="1"/>
  <mergeCells count="3">
    <mergeCell ref="A3:K3"/>
    <mergeCell ref="A5:B5"/>
    <mergeCell ref="A6:B6"/>
  </mergeCells>
  <pageMargins left="0.7" right="0.7" top="0.75" bottom="0.75" header="0.3" footer="0.3"/>
  <pageSetup paperSize="9" scale="6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>
    <pageSetUpPr fitToPage="1"/>
  </sheetPr>
  <dimension ref="A1:K34"/>
  <sheetViews>
    <sheetView workbookViewId="0">
      <selection activeCell="J24" sqref="J24"/>
    </sheetView>
  </sheetViews>
  <sheetFormatPr defaultRowHeight="15" x14ac:dyDescent="0.25"/>
  <cols>
    <col min="1" max="1" width="19.5703125" customWidth="1"/>
    <col min="2" max="2" width="63.42578125" customWidth="1"/>
    <col min="3" max="3" width="24.140625" bestFit="1" customWidth="1"/>
    <col min="4" max="4" width="17.7109375" customWidth="1"/>
    <col min="5" max="5" width="17" customWidth="1"/>
    <col min="6" max="6" width="15.7109375" customWidth="1"/>
    <col min="7" max="7" width="15" customWidth="1"/>
    <col min="8" max="8" width="14.140625" customWidth="1"/>
  </cols>
  <sheetData>
    <row r="1" spans="1:11" ht="18" customHeight="1" x14ac:dyDescent="0.25"/>
    <row r="2" spans="1:11" ht="15.75" customHeight="1" x14ac:dyDescent="0.25">
      <c r="A2" s="47"/>
      <c r="B2" s="47"/>
      <c r="C2" s="47"/>
      <c r="D2" s="47"/>
      <c r="E2" s="47"/>
      <c r="F2" s="47"/>
      <c r="G2" s="47"/>
      <c r="H2" s="47"/>
      <c r="I2" s="48"/>
      <c r="J2" s="48"/>
      <c r="K2" s="48"/>
    </row>
    <row r="3" spans="1:11" ht="15.75" customHeight="1" x14ac:dyDescent="0.25">
      <c r="A3" s="172" t="s">
        <v>341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</row>
    <row r="4" spans="1:11" ht="18" customHeight="1" x14ac:dyDescent="0.25">
      <c r="A4" s="47"/>
      <c r="B4" s="47"/>
      <c r="C4" s="47"/>
      <c r="D4" s="47"/>
      <c r="E4" s="47"/>
      <c r="F4" s="47"/>
      <c r="G4" s="47"/>
      <c r="H4" s="47"/>
      <c r="I4" s="48"/>
      <c r="J4" s="48"/>
      <c r="K4" s="48"/>
    </row>
    <row r="5" spans="1:11" ht="60" customHeight="1" x14ac:dyDescent="0.25">
      <c r="A5" s="170" t="s">
        <v>8</v>
      </c>
      <c r="B5" s="170"/>
      <c r="C5" s="102" t="str">
        <f t="shared" ref="C5:H5" si="0">UPPER(C8)</f>
        <v>OSTVARENJE/IZVRŠENJE 
01.2023. - 12.2023.</v>
      </c>
      <c r="D5" s="102" t="str">
        <f t="shared" si="0"/>
        <v>IZVORNI PLAN  ILI REBALANS
2024.</v>
      </c>
      <c r="E5" s="102" t="str">
        <f t="shared" si="0"/>
        <v>TEKUĆI PLAN 
2024.</v>
      </c>
      <c r="F5" s="102" t="str">
        <f t="shared" si="0"/>
        <v>OSTVARENJE/IZVRŠENJE 
01.2024. - 12.2024.</v>
      </c>
      <c r="G5" s="102" t="str">
        <f t="shared" si="0"/>
        <v>INDEKS
(5)/(2)</v>
      </c>
      <c r="H5" s="102" t="str">
        <f t="shared" si="0"/>
        <v>INDEKS
(5)/(4)</v>
      </c>
      <c r="I5" s="34"/>
      <c r="J5" s="34"/>
      <c r="K5" s="34"/>
    </row>
    <row r="6" spans="1:11" x14ac:dyDescent="0.25">
      <c r="A6" s="171">
        <v>1</v>
      </c>
      <c r="B6" s="171"/>
      <c r="C6" s="104">
        <v>2</v>
      </c>
      <c r="D6" s="104">
        <v>3</v>
      </c>
      <c r="E6" s="104">
        <v>4.3333333333333304</v>
      </c>
      <c r="F6" s="104">
        <v>5.0833333333333304</v>
      </c>
      <c r="G6" s="104">
        <v>6</v>
      </c>
      <c r="H6" s="104">
        <v>7</v>
      </c>
    </row>
    <row r="7" spans="1:11" ht="28.15" hidden="1" customHeight="1" x14ac:dyDescent="0.25">
      <c r="A7" s="37"/>
      <c r="B7" s="105" t="s">
        <v>40</v>
      </c>
      <c r="C7" s="106" t="e">
        <f>#REF!</f>
        <v>#REF!</v>
      </c>
      <c r="D7" s="106" t="e">
        <f>#REF!</f>
        <v>#REF!</v>
      </c>
      <c r="E7" s="106" t="e">
        <f>#REF!</f>
        <v>#REF!</v>
      </c>
      <c r="F7" s="106" t="e">
        <f>#REF!</f>
        <v>#REF!</v>
      </c>
      <c r="G7" s="106" t="e">
        <f>#REF!</f>
        <v>#REF!</v>
      </c>
      <c r="H7" s="106" t="e">
        <f>#REF!</f>
        <v>#REF!</v>
      </c>
    </row>
    <row r="8" spans="1:11" ht="51" hidden="1" x14ac:dyDescent="0.25">
      <c r="A8" s="116" t="s">
        <v>69</v>
      </c>
      <c r="B8" s="116" t="s">
        <v>69</v>
      </c>
      <c r="C8" s="108" t="s">
        <v>311</v>
      </c>
      <c r="D8" s="108" t="s">
        <v>342</v>
      </c>
      <c r="E8" s="108" t="s">
        <v>313</v>
      </c>
      <c r="F8" s="108" t="s">
        <v>314</v>
      </c>
      <c r="G8" s="108" t="s">
        <v>315</v>
      </c>
      <c r="H8" s="108" t="s">
        <v>316</v>
      </c>
    </row>
    <row r="9" spans="1:11" hidden="1" x14ac:dyDescent="0.25">
      <c r="A9" s="116" t="s">
        <v>317</v>
      </c>
      <c r="B9" s="116" t="s">
        <v>69</v>
      </c>
      <c r="C9" s="117" t="s">
        <v>318</v>
      </c>
      <c r="D9" s="117" t="s">
        <v>318</v>
      </c>
      <c r="E9" s="117" t="s">
        <v>318</v>
      </c>
      <c r="F9" s="117" t="s">
        <v>318</v>
      </c>
      <c r="G9" s="117" t="s">
        <v>69</v>
      </c>
      <c r="H9" s="117" t="s">
        <v>69</v>
      </c>
      <c r="I9" s="33"/>
      <c r="J9" s="33"/>
      <c r="K9" s="33"/>
    </row>
    <row r="10" spans="1:11" ht="15" hidden="1" customHeight="1" x14ac:dyDescent="0.25">
      <c r="A10" s="69" t="s">
        <v>319</v>
      </c>
      <c r="B10" s="69" t="s">
        <v>69</v>
      </c>
      <c r="C10" s="118">
        <v>173401157.90000001</v>
      </c>
      <c r="D10" s="119">
        <v>152019600</v>
      </c>
      <c r="E10" s="119">
        <v>152019600</v>
      </c>
      <c r="F10" s="118">
        <v>137122932.36000001</v>
      </c>
      <c r="G10" s="118">
        <v>79.078441009649097</v>
      </c>
      <c r="H10" s="118">
        <v>90.200824341071794</v>
      </c>
      <c r="I10" s="33"/>
      <c r="J10" s="33"/>
      <c r="K10" s="33"/>
    </row>
    <row r="11" spans="1:11" ht="15" hidden="1" customHeight="1" x14ac:dyDescent="0.25">
      <c r="A11" s="59" t="s">
        <v>319</v>
      </c>
      <c r="B11" s="60" t="s">
        <v>69</v>
      </c>
      <c r="C11" s="62">
        <v>-173401157.90000001</v>
      </c>
      <c r="D11" s="61">
        <v>-152019600</v>
      </c>
      <c r="E11" s="61">
        <v>-152019600</v>
      </c>
      <c r="F11" s="62">
        <v>-137122932.36000001</v>
      </c>
      <c r="G11" s="62">
        <v>79.078441009649097</v>
      </c>
      <c r="H11" s="62">
        <v>90.200824341071794</v>
      </c>
      <c r="I11" s="81"/>
      <c r="J11" s="81"/>
      <c r="K11" s="81"/>
    </row>
    <row r="12" spans="1:11" ht="15" customHeight="1" x14ac:dyDescent="0.25">
      <c r="A12" s="73" t="s">
        <v>323</v>
      </c>
      <c r="B12" s="74" t="s">
        <v>9</v>
      </c>
      <c r="C12" s="110">
        <v>173401157.90000001</v>
      </c>
      <c r="D12" s="111">
        <v>152019600</v>
      </c>
      <c r="E12" s="111">
        <v>152019600</v>
      </c>
      <c r="F12" s="110">
        <v>137122932.36000001</v>
      </c>
      <c r="G12" s="110">
        <v>79.078441009649097</v>
      </c>
      <c r="H12" s="110">
        <v>90.200824341071794</v>
      </c>
      <c r="I12" s="38"/>
      <c r="J12" s="178"/>
      <c r="K12" s="38"/>
    </row>
    <row r="13" spans="1:11" x14ac:dyDescent="0.25">
      <c r="A13" s="114" t="s">
        <v>328</v>
      </c>
      <c r="B13" s="78" t="s">
        <v>329</v>
      </c>
      <c r="C13" s="62">
        <v>128208486.95999999</v>
      </c>
      <c r="D13" s="61">
        <v>103000000</v>
      </c>
      <c r="E13" s="61">
        <v>103000000</v>
      </c>
      <c r="F13" s="62">
        <v>96755360.340000004</v>
      </c>
      <c r="G13" s="62">
        <v>75.467203953656295</v>
      </c>
      <c r="H13" s="62">
        <v>93.937243048543706</v>
      </c>
      <c r="I13" s="81"/>
      <c r="J13" s="81"/>
      <c r="K13" s="81"/>
    </row>
    <row r="14" spans="1:11" ht="25.5" x14ac:dyDescent="0.25">
      <c r="A14" s="77" t="s">
        <v>330</v>
      </c>
      <c r="B14" s="78" t="s">
        <v>202</v>
      </c>
      <c r="C14" s="62">
        <v>91046100.609999999</v>
      </c>
      <c r="D14" s="62"/>
      <c r="E14" s="62"/>
      <c r="F14" s="62">
        <v>96755360.340000004</v>
      </c>
      <c r="G14" s="62">
        <v>106.27073503615</v>
      </c>
      <c r="H14" s="62"/>
      <c r="I14" s="81"/>
      <c r="J14" s="81"/>
      <c r="K14" s="81"/>
    </row>
    <row r="15" spans="1:11" x14ac:dyDescent="0.25">
      <c r="A15" s="82" t="s">
        <v>331</v>
      </c>
      <c r="B15" s="78" t="s">
        <v>203</v>
      </c>
      <c r="C15" s="62">
        <v>66459335.420000002</v>
      </c>
      <c r="D15" s="62"/>
      <c r="E15" s="62"/>
      <c r="F15" s="62">
        <v>68412560.439999998</v>
      </c>
      <c r="G15" s="62">
        <v>102.938977658528</v>
      </c>
      <c r="H15" s="62"/>
      <c r="I15" s="81"/>
      <c r="J15" s="81"/>
      <c r="K15" s="81"/>
    </row>
    <row r="16" spans="1:11" x14ac:dyDescent="0.25">
      <c r="A16" s="82" t="s">
        <v>332</v>
      </c>
      <c r="B16" s="78" t="s">
        <v>204</v>
      </c>
      <c r="C16" s="62">
        <v>24586765.190000001</v>
      </c>
      <c r="D16" s="62"/>
      <c r="E16" s="62"/>
      <c r="F16" s="62">
        <v>28342799.899999999</v>
      </c>
      <c r="G16" s="62">
        <v>115.276652625811</v>
      </c>
      <c r="H16" s="62"/>
      <c r="I16" s="81"/>
      <c r="J16" s="81"/>
      <c r="K16" s="81"/>
    </row>
    <row r="17" spans="1:11" x14ac:dyDescent="0.25">
      <c r="A17" s="77" t="s">
        <v>333</v>
      </c>
      <c r="B17" s="78" t="s">
        <v>334</v>
      </c>
      <c r="C17" s="62">
        <v>37162386.350000001</v>
      </c>
      <c r="D17" s="62"/>
      <c r="E17" s="62"/>
      <c r="F17" s="62"/>
      <c r="G17" s="62"/>
      <c r="H17" s="62"/>
      <c r="I17" s="81"/>
      <c r="J17" s="81"/>
      <c r="K17" s="81"/>
    </row>
    <row r="18" spans="1:11" ht="25.5" x14ac:dyDescent="0.25">
      <c r="A18" s="82" t="s">
        <v>335</v>
      </c>
      <c r="B18" s="78" t="s">
        <v>205</v>
      </c>
      <c r="C18" s="62">
        <v>37162386.350000001</v>
      </c>
      <c r="D18" s="62"/>
      <c r="E18" s="62"/>
      <c r="F18" s="62"/>
      <c r="G18" s="62"/>
      <c r="H18" s="62"/>
      <c r="I18" s="81"/>
      <c r="J18" s="81"/>
      <c r="K18" s="81"/>
    </row>
    <row r="19" spans="1:11" x14ac:dyDescent="0.25">
      <c r="A19" s="114" t="s">
        <v>193</v>
      </c>
      <c r="B19" s="78" t="s">
        <v>14</v>
      </c>
      <c r="C19" s="62">
        <v>45192670.939999998</v>
      </c>
      <c r="D19" s="61">
        <v>49019600</v>
      </c>
      <c r="E19" s="61">
        <v>49019600</v>
      </c>
      <c r="F19" s="62">
        <v>40367572.020000003</v>
      </c>
      <c r="G19" s="62">
        <v>89.323271186148702</v>
      </c>
      <c r="H19" s="62">
        <v>82.349860096777604</v>
      </c>
      <c r="I19" s="81"/>
      <c r="J19" s="81"/>
      <c r="K19" s="81"/>
    </row>
    <row r="20" spans="1:11" ht="25.5" x14ac:dyDescent="0.25">
      <c r="A20" s="77" t="s">
        <v>336</v>
      </c>
      <c r="B20" s="78" t="s">
        <v>37</v>
      </c>
      <c r="C20" s="62">
        <v>45192670.939999998</v>
      </c>
      <c r="D20" s="62"/>
      <c r="E20" s="62"/>
      <c r="F20" s="62">
        <v>40367572.020000003</v>
      </c>
      <c r="G20" s="62">
        <v>89.323271186148702</v>
      </c>
      <c r="H20" s="62"/>
      <c r="I20" s="81"/>
      <c r="J20" s="81"/>
      <c r="K20" s="81"/>
    </row>
    <row r="21" spans="1:11" x14ac:dyDescent="0.25">
      <c r="A21" s="82" t="s">
        <v>337</v>
      </c>
      <c r="B21" s="78" t="s">
        <v>207</v>
      </c>
      <c r="C21" s="62">
        <v>45192670.939999998</v>
      </c>
      <c r="D21" s="62"/>
      <c r="E21" s="62"/>
      <c r="F21" s="62">
        <v>40367572.020000003</v>
      </c>
      <c r="G21" s="62">
        <v>89.323271186148702</v>
      </c>
      <c r="H21" s="62"/>
      <c r="I21" s="81"/>
      <c r="J21" s="81"/>
      <c r="K21" s="81"/>
    </row>
    <row r="22" spans="1:11" hidden="1" x14ac:dyDescent="0.25">
      <c r="A22" s="115" t="s">
        <v>324</v>
      </c>
      <c r="B22" s="115" t="s">
        <v>69</v>
      </c>
      <c r="C22" s="80">
        <v>83547787.950000003</v>
      </c>
      <c r="D22" s="79">
        <v>62275810</v>
      </c>
      <c r="E22" s="79">
        <v>62275810</v>
      </c>
      <c r="F22" s="80">
        <v>49906513.939999998</v>
      </c>
      <c r="G22" s="80">
        <v>59.734093701998503</v>
      </c>
      <c r="H22" s="80">
        <v>80.137880085381497</v>
      </c>
      <c r="I22" s="81"/>
      <c r="J22" s="81"/>
      <c r="K22" s="81"/>
    </row>
    <row r="23" spans="1:11" hidden="1" x14ac:dyDescent="0.25">
      <c r="A23" s="59" t="s">
        <v>324</v>
      </c>
      <c r="B23" s="60" t="s">
        <v>69</v>
      </c>
      <c r="C23" s="62">
        <v>83547787.950000003</v>
      </c>
      <c r="D23" s="61">
        <v>62275810</v>
      </c>
      <c r="E23" s="61">
        <v>62275810</v>
      </c>
      <c r="F23" s="62">
        <v>49906513.939999998</v>
      </c>
      <c r="G23" s="62">
        <v>59.734093701998503</v>
      </c>
      <c r="H23" s="62">
        <v>80.137880085381497</v>
      </c>
      <c r="I23" s="81"/>
      <c r="J23" s="81"/>
      <c r="K23" s="81"/>
    </row>
    <row r="24" spans="1:11" x14ac:dyDescent="0.25">
      <c r="A24" s="73" t="s">
        <v>320</v>
      </c>
      <c r="B24" s="74" t="s">
        <v>10</v>
      </c>
      <c r="C24" s="110">
        <v>83547787.950000003</v>
      </c>
      <c r="D24" s="111">
        <v>62275810</v>
      </c>
      <c r="E24" s="111">
        <v>62275810</v>
      </c>
      <c r="F24" s="110">
        <v>49906513.939999998</v>
      </c>
      <c r="G24" s="110">
        <v>59.734093701998503</v>
      </c>
      <c r="H24" s="110">
        <v>80.137880085381497</v>
      </c>
      <c r="I24" s="38"/>
      <c r="J24" s="178"/>
      <c r="K24" s="38"/>
    </row>
    <row r="25" spans="1:11" x14ac:dyDescent="0.25">
      <c r="A25" s="114" t="s">
        <v>188</v>
      </c>
      <c r="B25" s="78" t="s">
        <v>290</v>
      </c>
      <c r="C25" s="62">
        <v>83493101.689999998</v>
      </c>
      <c r="D25" s="61">
        <v>62025600</v>
      </c>
      <c r="E25" s="61">
        <v>62025600</v>
      </c>
      <c r="F25" s="62">
        <v>49850562.409999996</v>
      </c>
      <c r="G25" s="62">
        <v>59.706204945037499</v>
      </c>
      <c r="H25" s="62">
        <v>80.370947495872699</v>
      </c>
      <c r="I25" s="81"/>
      <c r="J25" s="81"/>
      <c r="K25" s="81"/>
    </row>
    <row r="26" spans="1:11" x14ac:dyDescent="0.25">
      <c r="A26" s="77" t="s">
        <v>338</v>
      </c>
      <c r="B26" s="78" t="s">
        <v>212</v>
      </c>
      <c r="C26" s="62">
        <v>83493101.689999998</v>
      </c>
      <c r="D26" s="61"/>
      <c r="E26" s="61"/>
      <c r="F26" s="62">
        <v>49850562.409999996</v>
      </c>
      <c r="G26" s="62">
        <v>59.706204945037499</v>
      </c>
      <c r="H26" s="62"/>
      <c r="I26" s="81"/>
      <c r="J26" s="81"/>
      <c r="K26" s="81"/>
    </row>
    <row r="27" spans="1:11" x14ac:dyDescent="0.25">
      <c r="A27" s="82" t="s">
        <v>208</v>
      </c>
      <c r="B27" s="78" t="s">
        <v>213</v>
      </c>
      <c r="C27" s="62">
        <v>42792955.799999997</v>
      </c>
      <c r="D27" s="61"/>
      <c r="E27" s="61"/>
      <c r="F27" s="62">
        <v>29900828.579999998</v>
      </c>
      <c r="G27" s="62">
        <v>69.8732490453487</v>
      </c>
      <c r="H27" s="62"/>
      <c r="I27" s="81"/>
      <c r="J27" s="81"/>
      <c r="K27" s="81"/>
    </row>
    <row r="28" spans="1:11" x14ac:dyDescent="0.25">
      <c r="A28" s="82" t="s">
        <v>209</v>
      </c>
      <c r="B28" s="78" t="s">
        <v>214</v>
      </c>
      <c r="C28" s="62">
        <v>40700145.890000001</v>
      </c>
      <c r="D28" s="61"/>
      <c r="E28" s="61"/>
      <c r="F28" s="62">
        <v>19949733.829999998</v>
      </c>
      <c r="G28" s="62">
        <v>49.016369336655501</v>
      </c>
      <c r="H28" s="62"/>
      <c r="I28" s="81"/>
      <c r="J28" s="81"/>
      <c r="K28" s="81"/>
    </row>
    <row r="29" spans="1:11" x14ac:dyDescent="0.25">
      <c r="A29" s="114" t="s">
        <v>210</v>
      </c>
      <c r="B29" s="78" t="s">
        <v>287</v>
      </c>
      <c r="C29" s="62">
        <v>54686.26</v>
      </c>
      <c r="D29" s="61">
        <v>250210</v>
      </c>
      <c r="E29" s="61">
        <v>250210</v>
      </c>
      <c r="F29" s="62">
        <v>55951.53</v>
      </c>
      <c r="G29" s="62">
        <v>102.313689032675</v>
      </c>
      <c r="H29" s="62">
        <v>22.3618280644259</v>
      </c>
      <c r="I29" s="81"/>
      <c r="J29" s="81"/>
      <c r="K29" s="81"/>
    </row>
    <row r="30" spans="1:11" ht="25.5" x14ac:dyDescent="0.25">
      <c r="A30" s="77" t="s">
        <v>339</v>
      </c>
      <c r="B30" s="78" t="s">
        <v>340</v>
      </c>
      <c r="C30" s="62"/>
      <c r="D30" s="62"/>
      <c r="E30" s="62"/>
      <c r="F30" s="62">
        <v>207.33</v>
      </c>
      <c r="G30" s="62"/>
      <c r="H30" s="62"/>
      <c r="I30" s="81"/>
      <c r="J30" s="81"/>
      <c r="K30" s="81"/>
    </row>
    <row r="31" spans="1:11" x14ac:dyDescent="0.25">
      <c r="A31" s="82" t="s">
        <v>288</v>
      </c>
      <c r="B31" s="78" t="s">
        <v>289</v>
      </c>
      <c r="C31" s="62"/>
      <c r="D31" s="62"/>
      <c r="E31" s="62"/>
      <c r="F31" s="62">
        <v>207.33</v>
      </c>
      <c r="G31" s="62"/>
      <c r="H31" s="62"/>
      <c r="I31" s="81"/>
      <c r="J31" s="81"/>
      <c r="K31" s="81"/>
    </row>
    <row r="32" spans="1:11" ht="25.5" x14ac:dyDescent="0.25">
      <c r="A32" s="77" t="s">
        <v>343</v>
      </c>
      <c r="B32" s="78" t="s">
        <v>344</v>
      </c>
      <c r="C32" s="62">
        <v>54686.26</v>
      </c>
      <c r="D32" s="62"/>
      <c r="E32" s="62"/>
      <c r="F32" s="62">
        <v>55744.2</v>
      </c>
      <c r="G32" s="62">
        <v>101.93456272197101</v>
      </c>
      <c r="H32" s="62"/>
      <c r="I32" s="81"/>
      <c r="J32" s="81"/>
      <c r="K32" s="81"/>
    </row>
    <row r="33" spans="1:11" x14ac:dyDescent="0.25">
      <c r="A33" s="82" t="s">
        <v>211</v>
      </c>
      <c r="B33" s="78" t="s">
        <v>206</v>
      </c>
      <c r="C33" s="62">
        <v>54686.26</v>
      </c>
      <c r="D33" s="62"/>
      <c r="E33" s="62"/>
      <c r="F33" s="62">
        <v>55744.2</v>
      </c>
      <c r="G33" s="62">
        <v>101.93456272197101</v>
      </c>
      <c r="H33" s="62"/>
      <c r="I33" s="81"/>
      <c r="J33" s="81"/>
      <c r="K33" s="81"/>
    </row>
    <row r="34" spans="1:11" x14ac:dyDescent="0.25">
      <c r="A34" s="33"/>
      <c r="B34" s="39"/>
      <c r="C34" s="41"/>
      <c r="D34" s="40"/>
      <c r="E34" s="40"/>
      <c r="F34" s="41"/>
      <c r="G34" s="41"/>
      <c r="H34" s="41"/>
      <c r="I34" s="33"/>
      <c r="J34" s="33"/>
      <c r="K34" s="33"/>
    </row>
  </sheetData>
  <sheetProtection algorithmName="SHA-512" hashValue="jZAgeaJozFEAz63kE5psUXX+LrnUEpNhgc5BP52l7vWVwhQ8EJT5X838kG29T6UakjS879wNQN04Ce2fNigveQ==" saltValue="TDWVHNsfZV2/YGgGlG8GYw==" spinCount="100000" sheet="1" objects="1" scenarios="1"/>
  <mergeCells count="3">
    <mergeCell ref="A3:K3"/>
    <mergeCell ref="A5:B5"/>
    <mergeCell ref="A6:B6"/>
  </mergeCells>
  <pageMargins left="0.7" right="0.7" top="0.75" bottom="0.75" header="0.3" footer="0.3"/>
  <pageSetup paperSize="9" scale="61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>
    <pageSetUpPr fitToPage="1"/>
  </sheetPr>
  <dimension ref="A1:J21"/>
  <sheetViews>
    <sheetView workbookViewId="0">
      <selection activeCell="J16" sqref="J16"/>
    </sheetView>
  </sheetViews>
  <sheetFormatPr defaultRowHeight="15" x14ac:dyDescent="0.25"/>
  <cols>
    <col min="1" max="1" width="11.85546875" customWidth="1"/>
    <col min="2" max="4" width="25.28515625" customWidth="1"/>
    <col min="5" max="5" width="24.140625" customWidth="1"/>
    <col min="6" max="6" width="16.7109375" customWidth="1"/>
    <col min="7" max="7" width="15.7109375" customWidth="1"/>
    <col min="8" max="8" width="14.42578125" customWidth="1"/>
  </cols>
  <sheetData>
    <row r="1" spans="1:8" ht="18" x14ac:dyDescent="0.25">
      <c r="A1" s="2"/>
      <c r="B1" s="2"/>
      <c r="C1" s="2"/>
      <c r="D1" s="2"/>
      <c r="E1" s="3"/>
      <c r="F1" s="3"/>
      <c r="G1" s="3"/>
    </row>
    <row r="2" spans="1:8" ht="15.75" customHeight="1" x14ac:dyDescent="0.25">
      <c r="A2" s="160" t="s">
        <v>38</v>
      </c>
      <c r="B2" s="160"/>
      <c r="C2" s="160"/>
      <c r="D2" s="160"/>
      <c r="E2" s="160"/>
      <c r="F2" s="160"/>
      <c r="G2" s="160"/>
    </row>
    <row r="3" spans="1:8" ht="29.25" customHeight="1" x14ac:dyDescent="0.25">
      <c r="A3" s="19"/>
      <c r="B3" s="19"/>
      <c r="C3" s="19"/>
      <c r="D3" s="19"/>
      <c r="E3" s="20"/>
      <c r="F3" s="20"/>
      <c r="G3" s="20"/>
    </row>
    <row r="5" spans="1:8" ht="77.25" customHeight="1" x14ac:dyDescent="0.25">
      <c r="A5" s="173" t="s">
        <v>8</v>
      </c>
      <c r="B5" s="174"/>
      <c r="C5" s="142" t="s">
        <v>56</v>
      </c>
      <c r="D5" s="142" t="s">
        <v>271</v>
      </c>
      <c r="E5" s="142" t="s">
        <v>272</v>
      </c>
      <c r="F5" s="142" t="s">
        <v>273</v>
      </c>
      <c r="G5" s="142" t="s">
        <v>326</v>
      </c>
      <c r="H5" s="142" t="s">
        <v>327</v>
      </c>
    </row>
    <row r="6" spans="1:8" x14ac:dyDescent="0.25">
      <c r="A6" s="171">
        <v>1</v>
      </c>
      <c r="B6" s="171"/>
      <c r="C6" s="104">
        <v>2</v>
      </c>
      <c r="D6" s="104">
        <v>3</v>
      </c>
      <c r="E6" s="104">
        <v>4.3333333333333304</v>
      </c>
      <c r="F6" s="104">
        <v>5.0833333333333304</v>
      </c>
      <c r="G6" s="104">
        <v>6</v>
      </c>
      <c r="H6" s="104">
        <v>7</v>
      </c>
    </row>
    <row r="7" spans="1:8" x14ac:dyDescent="0.25">
      <c r="A7" s="69" t="s">
        <v>319</v>
      </c>
      <c r="B7" s="69" t="s">
        <v>69</v>
      </c>
      <c r="C7" s="64">
        <v>173401157.90000001</v>
      </c>
      <c r="D7" s="63">
        <v>152019600</v>
      </c>
      <c r="E7" s="63">
        <v>152019600</v>
      </c>
      <c r="F7" s="64">
        <v>137122932.36000001</v>
      </c>
      <c r="G7" s="64">
        <v>79.078441009649097</v>
      </c>
      <c r="H7" s="64">
        <v>90.200824341071794</v>
      </c>
    </row>
    <row r="8" spans="1:8" x14ac:dyDescent="0.25">
      <c r="A8" s="71" t="s">
        <v>320</v>
      </c>
      <c r="B8" s="72" t="s">
        <v>187</v>
      </c>
      <c r="C8" s="110">
        <v>45192670.939999998</v>
      </c>
      <c r="D8" s="111">
        <v>49019600</v>
      </c>
      <c r="E8" s="111">
        <v>49019600</v>
      </c>
      <c r="F8" s="110">
        <v>40367572.020000003</v>
      </c>
      <c r="G8" s="110">
        <v>89.323271186148702</v>
      </c>
      <c r="H8" s="110">
        <v>82.349860096777604</v>
      </c>
    </row>
    <row r="9" spans="1:8" x14ac:dyDescent="0.25">
      <c r="A9" s="112" t="s">
        <v>321</v>
      </c>
      <c r="B9" s="113" t="s">
        <v>190</v>
      </c>
      <c r="C9" s="62">
        <v>18965397.510000002</v>
      </c>
      <c r="D9" s="61">
        <v>49019600</v>
      </c>
      <c r="E9" s="61">
        <v>49019600</v>
      </c>
      <c r="F9" s="62">
        <v>40367572.020000003</v>
      </c>
      <c r="G9" s="62">
        <v>212.8485416597</v>
      </c>
      <c r="H9" s="62">
        <v>82.349860096777604</v>
      </c>
    </row>
    <row r="10" spans="1:8" x14ac:dyDescent="0.25">
      <c r="A10" s="112" t="s">
        <v>322</v>
      </c>
      <c r="B10" s="113" t="s">
        <v>191</v>
      </c>
      <c r="C10" s="62">
        <v>26227273.43</v>
      </c>
      <c r="D10" s="62"/>
      <c r="E10" s="62"/>
      <c r="F10" s="62"/>
      <c r="G10" s="62"/>
      <c r="H10" s="62"/>
    </row>
    <row r="11" spans="1:8" ht="25.5" x14ac:dyDescent="0.25">
      <c r="A11" s="71" t="s">
        <v>323</v>
      </c>
      <c r="B11" s="72" t="s">
        <v>192</v>
      </c>
      <c r="C11" s="110">
        <v>128208486.95999999</v>
      </c>
      <c r="D11" s="111">
        <v>103000000</v>
      </c>
      <c r="E11" s="111">
        <v>103000000</v>
      </c>
      <c r="F11" s="110">
        <v>96755360.340000004</v>
      </c>
      <c r="G11" s="110">
        <v>75.467203953656295</v>
      </c>
      <c r="H11" s="110">
        <v>93.937243048543706</v>
      </c>
    </row>
    <row r="12" spans="1:8" ht="25.5" x14ac:dyDescent="0.25">
      <c r="A12" s="112" t="s">
        <v>193</v>
      </c>
      <c r="B12" s="113" t="s">
        <v>194</v>
      </c>
      <c r="C12" s="62">
        <v>128208486.95999999</v>
      </c>
      <c r="D12" s="61">
        <v>103000000</v>
      </c>
      <c r="E12" s="61">
        <v>103000000</v>
      </c>
      <c r="F12" s="62">
        <v>96755360.340000004</v>
      </c>
      <c r="G12" s="62">
        <v>75.467203953656295</v>
      </c>
      <c r="H12" s="62">
        <v>93.937243048543706</v>
      </c>
    </row>
    <row r="13" spans="1:8" x14ac:dyDescent="0.25">
      <c r="A13" s="69" t="s">
        <v>324</v>
      </c>
      <c r="B13" s="69" t="s">
        <v>69</v>
      </c>
      <c r="C13" s="64">
        <v>83547787.950000003</v>
      </c>
      <c r="D13" s="63">
        <v>62275810</v>
      </c>
      <c r="E13" s="63">
        <v>62275810</v>
      </c>
      <c r="F13" s="64">
        <v>49906513.939999998</v>
      </c>
      <c r="G13" s="64">
        <v>59.734093701998503</v>
      </c>
      <c r="H13" s="64">
        <v>80.137880085381497</v>
      </c>
    </row>
    <row r="14" spans="1:8" x14ac:dyDescent="0.25">
      <c r="A14" s="71" t="s">
        <v>325</v>
      </c>
      <c r="B14" s="72" t="s">
        <v>184</v>
      </c>
      <c r="C14" s="110">
        <v>3401521.01</v>
      </c>
      <c r="D14" s="111">
        <v>1256210</v>
      </c>
      <c r="E14" s="111">
        <v>1256210</v>
      </c>
      <c r="F14" s="110">
        <v>824506.22</v>
      </c>
      <c r="G14" s="110">
        <v>24.239339330142801</v>
      </c>
      <c r="H14" s="110">
        <v>65.634425772760906</v>
      </c>
    </row>
    <row r="15" spans="1:8" x14ac:dyDescent="0.25">
      <c r="A15" s="112" t="s">
        <v>185</v>
      </c>
      <c r="B15" s="113" t="s">
        <v>184</v>
      </c>
      <c r="C15" s="62">
        <v>54686.26</v>
      </c>
      <c r="D15" s="61">
        <v>250210</v>
      </c>
      <c r="E15" s="61">
        <v>250210</v>
      </c>
      <c r="F15" s="62">
        <v>55951.53</v>
      </c>
      <c r="G15" s="62">
        <v>102.313689032675</v>
      </c>
      <c r="H15" s="62">
        <v>22.3618280644259</v>
      </c>
    </row>
    <row r="16" spans="1:8" x14ac:dyDescent="0.25">
      <c r="A16" s="112" t="s">
        <v>226</v>
      </c>
      <c r="B16" s="113" t="s">
        <v>186</v>
      </c>
      <c r="C16" s="62">
        <v>3346834.75</v>
      </c>
      <c r="D16" s="61">
        <v>1006000</v>
      </c>
      <c r="E16" s="61">
        <v>1006000</v>
      </c>
      <c r="F16" s="62">
        <v>768554.69</v>
      </c>
      <c r="G16" s="62">
        <v>22.9636282460615</v>
      </c>
      <c r="H16" s="62">
        <v>76.397086481113305</v>
      </c>
    </row>
    <row r="17" spans="1:10" x14ac:dyDescent="0.25">
      <c r="A17" s="71" t="s">
        <v>320</v>
      </c>
      <c r="B17" s="72" t="s">
        <v>187</v>
      </c>
      <c r="C17" s="110">
        <v>45192670.939999998</v>
      </c>
      <c r="D17" s="111">
        <v>49019600</v>
      </c>
      <c r="E17" s="111">
        <v>49019600</v>
      </c>
      <c r="F17" s="110">
        <v>40367572.020000003</v>
      </c>
      <c r="G17" s="110">
        <v>89.323271186148702</v>
      </c>
      <c r="H17" s="110">
        <v>82.349860096777604</v>
      </c>
    </row>
    <row r="18" spans="1:10" x14ac:dyDescent="0.25">
      <c r="A18" s="112" t="s">
        <v>321</v>
      </c>
      <c r="B18" s="113" t="s">
        <v>190</v>
      </c>
      <c r="C18" s="62">
        <v>18965397.510000002</v>
      </c>
      <c r="D18" s="61">
        <v>49019600</v>
      </c>
      <c r="E18" s="61">
        <v>49019600</v>
      </c>
      <c r="F18" s="62">
        <v>40367572.020000003</v>
      </c>
      <c r="G18" s="62">
        <v>212.8485416597</v>
      </c>
      <c r="H18" s="62">
        <v>82.349860096777604</v>
      </c>
    </row>
    <row r="19" spans="1:10" x14ac:dyDescent="0.25">
      <c r="A19" s="112" t="s">
        <v>322</v>
      </c>
      <c r="B19" s="113" t="s">
        <v>191</v>
      </c>
      <c r="C19" s="62">
        <v>26227273.43</v>
      </c>
      <c r="D19" s="62"/>
      <c r="E19" s="62"/>
      <c r="F19" s="62"/>
      <c r="G19" s="62"/>
      <c r="H19" s="62"/>
    </row>
    <row r="20" spans="1:10" ht="25.5" x14ac:dyDescent="0.25">
      <c r="A20" s="71" t="s">
        <v>323</v>
      </c>
      <c r="B20" s="72" t="s">
        <v>192</v>
      </c>
      <c r="C20" s="110">
        <v>34953596</v>
      </c>
      <c r="D20" s="111">
        <v>12000000</v>
      </c>
      <c r="E20" s="111">
        <v>12000000</v>
      </c>
      <c r="F20" s="110">
        <v>8714435.6999999993</v>
      </c>
      <c r="G20" s="110">
        <v>24.9314425331231</v>
      </c>
      <c r="H20" s="110">
        <v>72.620297500000007</v>
      </c>
      <c r="J20" s="179"/>
    </row>
    <row r="21" spans="1:10" ht="25.5" x14ac:dyDescent="0.25">
      <c r="A21" s="112" t="s">
        <v>193</v>
      </c>
      <c r="B21" s="113" t="s">
        <v>194</v>
      </c>
      <c r="C21" s="62">
        <v>34953596</v>
      </c>
      <c r="D21" s="61">
        <v>12000000</v>
      </c>
      <c r="E21" s="61">
        <v>12000000</v>
      </c>
      <c r="F21" s="62">
        <v>8714435.6999999993</v>
      </c>
      <c r="G21" s="62">
        <v>24.9314425331231</v>
      </c>
      <c r="H21" s="62">
        <v>72.620297500000007</v>
      </c>
    </row>
  </sheetData>
  <sheetProtection algorithmName="SHA-512" hashValue="LgPkOY+phb1irk9syt2Z+DOhycDUQgzfbaOI9RmM0AnNVHfwX+JNB03ruoIS599VAPV/UUcXUDRn6tdof1OPaw==" saltValue="eP9Er+MKKEbo31xcT2LNtA==" spinCount="100000" sheet="1" objects="1" scenarios="1"/>
  <mergeCells count="3">
    <mergeCell ref="A2:G2"/>
    <mergeCell ref="A5:B5"/>
    <mergeCell ref="A6:B6"/>
  </mergeCells>
  <pageMargins left="0.7" right="0.7" top="0.75" bottom="0.75" header="0.3" footer="0.3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/>
  <dimension ref="B1:L426"/>
  <sheetViews>
    <sheetView topLeftCell="B1" workbookViewId="0">
      <selection activeCell="M35" sqref="M35"/>
    </sheetView>
  </sheetViews>
  <sheetFormatPr defaultRowHeight="15" x14ac:dyDescent="0.25"/>
  <cols>
    <col min="2" max="2" width="15.7109375" style="58" customWidth="1"/>
    <col min="3" max="3" width="43" customWidth="1"/>
    <col min="4" max="4" width="16.28515625" customWidth="1"/>
    <col min="5" max="5" width="16.7109375" customWidth="1"/>
    <col min="6" max="6" width="19" customWidth="1"/>
    <col min="7" max="7" width="9.28515625" customWidth="1"/>
    <col min="8" max="8" width="24.28515625" customWidth="1"/>
  </cols>
  <sheetData>
    <row r="1" spans="2:11" ht="15.75" x14ac:dyDescent="0.25">
      <c r="B1" s="177" t="s">
        <v>11</v>
      </c>
      <c r="C1" s="177"/>
      <c r="D1" s="177"/>
      <c r="E1" s="177"/>
      <c r="F1" s="177"/>
      <c r="G1" s="177"/>
    </row>
    <row r="2" spans="2:11" ht="15.75" x14ac:dyDescent="0.25">
      <c r="B2" s="177" t="s">
        <v>45</v>
      </c>
      <c r="C2" s="177"/>
      <c r="D2" s="177"/>
      <c r="E2" s="177"/>
      <c r="F2" s="177"/>
      <c r="G2" s="177"/>
    </row>
    <row r="3" spans="2:11" ht="18" x14ac:dyDescent="0.25">
      <c r="B3" s="47"/>
      <c r="C3" s="47"/>
      <c r="D3" s="47"/>
      <c r="E3" s="47"/>
      <c r="F3" s="47"/>
      <c r="G3" s="47"/>
      <c r="H3" s="48"/>
      <c r="I3" s="48"/>
      <c r="J3" s="48"/>
      <c r="K3" s="33"/>
    </row>
    <row r="4" spans="2:11" ht="38.25" x14ac:dyDescent="0.25">
      <c r="B4" s="173" t="s">
        <v>8</v>
      </c>
      <c r="C4" s="174"/>
      <c r="D4" s="142" t="s">
        <v>271</v>
      </c>
      <c r="E4" s="142" t="s">
        <v>272</v>
      </c>
      <c r="F4" s="142" t="s">
        <v>273</v>
      </c>
      <c r="G4" s="142" t="s">
        <v>42</v>
      </c>
    </row>
    <row r="5" spans="2:11" x14ac:dyDescent="0.25">
      <c r="B5" s="175">
        <v>1</v>
      </c>
      <c r="C5" s="176"/>
      <c r="D5" s="143">
        <v>2</v>
      </c>
      <c r="E5" s="143">
        <v>3</v>
      </c>
      <c r="F5" s="143">
        <v>4</v>
      </c>
      <c r="G5" s="143" t="s">
        <v>39</v>
      </c>
    </row>
    <row r="6" spans="2:11" ht="25.5" x14ac:dyDescent="0.25">
      <c r="B6" s="49" t="s">
        <v>215</v>
      </c>
      <c r="C6" s="45" t="s">
        <v>244</v>
      </c>
      <c r="D6" s="65">
        <v>99646920</v>
      </c>
      <c r="E6" s="65">
        <v>99079476</v>
      </c>
      <c r="F6" s="66">
        <v>70826912</v>
      </c>
      <c r="G6" s="66">
        <v>71.484948103681901</v>
      </c>
    </row>
    <row r="7" spans="2:11" x14ac:dyDescent="0.25">
      <c r="B7" s="43" t="s">
        <v>185</v>
      </c>
      <c r="C7" s="44" t="s">
        <v>184</v>
      </c>
      <c r="D7" s="67">
        <v>11529613</v>
      </c>
      <c r="E7" s="67">
        <v>11027113</v>
      </c>
      <c r="F7" s="68">
        <v>6995778.2599999998</v>
      </c>
      <c r="G7" s="68">
        <v>63.4416121427249</v>
      </c>
    </row>
    <row r="8" spans="2:11" x14ac:dyDescent="0.25">
      <c r="B8" s="43" t="s">
        <v>226</v>
      </c>
      <c r="C8" s="44" t="s">
        <v>186</v>
      </c>
      <c r="D8" s="67">
        <v>2727064</v>
      </c>
      <c r="E8" s="67">
        <v>2682064</v>
      </c>
      <c r="F8" s="68">
        <v>2045448.16</v>
      </c>
      <c r="G8" s="68">
        <v>76.263957907044698</v>
      </c>
    </row>
    <row r="9" spans="2:11" x14ac:dyDescent="0.25">
      <c r="B9" s="43" t="s">
        <v>188</v>
      </c>
      <c r="C9" s="44" t="s">
        <v>189</v>
      </c>
      <c r="D9" s="67">
        <v>346512</v>
      </c>
      <c r="E9" s="67">
        <v>346512</v>
      </c>
      <c r="F9" s="68">
        <v>130738.66</v>
      </c>
      <c r="G9" s="68">
        <v>37.729908343722599</v>
      </c>
    </row>
    <row r="10" spans="2:11" x14ac:dyDescent="0.25">
      <c r="B10" s="43" t="s">
        <v>274</v>
      </c>
      <c r="C10" s="44" t="s">
        <v>275</v>
      </c>
      <c r="D10" s="67">
        <v>1548992</v>
      </c>
      <c r="E10" s="67">
        <v>1548992</v>
      </c>
      <c r="F10" s="68">
        <v>226367.88</v>
      </c>
      <c r="G10" s="68">
        <v>14.613883093005001</v>
      </c>
    </row>
    <row r="11" spans="2:11" x14ac:dyDescent="0.25">
      <c r="B11" s="43" t="s">
        <v>231</v>
      </c>
      <c r="C11" s="44" t="s">
        <v>260</v>
      </c>
      <c r="D11" s="67">
        <v>573500</v>
      </c>
      <c r="E11" s="67">
        <v>573500</v>
      </c>
      <c r="F11" s="68">
        <v>87545.41</v>
      </c>
      <c r="G11" s="68">
        <v>15.265110723626901</v>
      </c>
    </row>
    <row r="12" spans="2:11" x14ac:dyDescent="0.25">
      <c r="B12" s="43" t="s">
        <v>227</v>
      </c>
      <c r="C12" s="44" t="s">
        <v>256</v>
      </c>
      <c r="D12" s="67">
        <v>678731</v>
      </c>
      <c r="E12" s="67">
        <v>658787</v>
      </c>
      <c r="F12" s="68">
        <v>150917.17000000001</v>
      </c>
      <c r="G12" s="68">
        <v>22.908340632101101</v>
      </c>
    </row>
    <row r="13" spans="2:11" x14ac:dyDescent="0.25">
      <c r="B13" s="43" t="s">
        <v>276</v>
      </c>
      <c r="C13" s="44" t="s">
        <v>277</v>
      </c>
      <c r="D13" s="67">
        <v>3000000</v>
      </c>
      <c r="E13" s="67">
        <v>3000000</v>
      </c>
      <c r="F13" s="68"/>
      <c r="G13" s="68"/>
    </row>
    <row r="14" spans="2:11" x14ac:dyDescent="0.25">
      <c r="B14" s="43" t="s">
        <v>220</v>
      </c>
      <c r="C14" s="44" t="s">
        <v>250</v>
      </c>
      <c r="D14" s="67">
        <v>57744711</v>
      </c>
      <c r="E14" s="67">
        <v>57744711</v>
      </c>
      <c r="F14" s="68">
        <v>48211140.32</v>
      </c>
      <c r="G14" s="68">
        <v>83.490140456326799</v>
      </c>
    </row>
    <row r="15" spans="2:11" ht="25.5" x14ac:dyDescent="0.25">
      <c r="B15" s="43" t="s">
        <v>235</v>
      </c>
      <c r="C15" s="44" t="s">
        <v>264</v>
      </c>
      <c r="D15" s="67">
        <v>4365205</v>
      </c>
      <c r="E15" s="67">
        <v>4365205</v>
      </c>
      <c r="F15" s="68">
        <v>3314152.51</v>
      </c>
      <c r="G15" s="68">
        <v>75.922035963946698</v>
      </c>
    </row>
    <row r="16" spans="2:11" x14ac:dyDescent="0.25">
      <c r="B16" s="43" t="s">
        <v>278</v>
      </c>
      <c r="C16" s="44" t="s">
        <v>279</v>
      </c>
      <c r="D16" s="67">
        <v>87142</v>
      </c>
      <c r="E16" s="67">
        <v>87142</v>
      </c>
      <c r="F16" s="68"/>
      <c r="G16" s="68"/>
    </row>
    <row r="17" spans="2:12" x14ac:dyDescent="0.25">
      <c r="B17" s="43" t="s">
        <v>238</v>
      </c>
      <c r="C17" s="44" t="s">
        <v>267</v>
      </c>
      <c r="D17" s="67">
        <v>2493950</v>
      </c>
      <c r="E17" s="67">
        <v>2493950</v>
      </c>
      <c r="F17" s="68">
        <v>521600.45</v>
      </c>
      <c r="G17" s="68">
        <v>20.914631408007399</v>
      </c>
    </row>
    <row r="18" spans="2:12" x14ac:dyDescent="0.25">
      <c r="B18" s="43" t="s">
        <v>193</v>
      </c>
      <c r="C18" s="44" t="s">
        <v>194</v>
      </c>
      <c r="D18" s="67">
        <v>14551500</v>
      </c>
      <c r="E18" s="67">
        <v>14551500</v>
      </c>
      <c r="F18" s="68">
        <v>9143223.1799999997</v>
      </c>
      <c r="G18" s="68">
        <v>62.833544170704101</v>
      </c>
    </row>
    <row r="20" spans="2:12" ht="18" x14ac:dyDescent="0.25">
      <c r="B20" s="2"/>
      <c r="C20" s="2"/>
      <c r="D20" s="2"/>
      <c r="E20" s="2"/>
      <c r="F20" s="2"/>
      <c r="G20" s="3"/>
      <c r="H20" s="3"/>
    </row>
    <row r="21" spans="2:12" ht="18" x14ac:dyDescent="0.25">
      <c r="B21" s="19"/>
      <c r="C21" s="19"/>
      <c r="D21" s="19"/>
      <c r="E21" s="19"/>
      <c r="F21" s="19"/>
      <c r="G21" s="20"/>
      <c r="H21" s="3"/>
    </row>
    <row r="22" spans="2:12" ht="15.75" x14ac:dyDescent="0.25">
      <c r="B22" s="177" t="s">
        <v>45</v>
      </c>
      <c r="C22" s="177"/>
      <c r="D22" s="177"/>
      <c r="E22" s="177"/>
      <c r="F22" s="177"/>
      <c r="G22" s="177"/>
    </row>
    <row r="23" spans="2:12" ht="18" x14ac:dyDescent="0.25">
      <c r="B23" s="19"/>
      <c r="C23" s="19"/>
      <c r="D23" s="19"/>
      <c r="E23" s="19"/>
      <c r="F23" s="19"/>
      <c r="G23" s="20"/>
    </row>
    <row r="24" spans="2:12" ht="38.25" x14ac:dyDescent="0.25">
      <c r="B24" s="173" t="s">
        <v>8</v>
      </c>
      <c r="C24" s="174"/>
      <c r="D24" s="142" t="s">
        <v>271</v>
      </c>
      <c r="E24" s="142" t="s">
        <v>272</v>
      </c>
      <c r="F24" s="142" t="s">
        <v>273</v>
      </c>
      <c r="G24" s="142" t="s">
        <v>42</v>
      </c>
    </row>
    <row r="25" spans="2:12" s="12" customFormat="1" ht="11.25" x14ac:dyDescent="0.2">
      <c r="B25" s="175">
        <v>1</v>
      </c>
      <c r="C25" s="176"/>
      <c r="D25" s="143">
        <v>2</v>
      </c>
      <c r="E25" s="143">
        <v>3</v>
      </c>
      <c r="F25" s="143">
        <v>4</v>
      </c>
      <c r="G25" s="143" t="s">
        <v>39</v>
      </c>
    </row>
    <row r="26" spans="2:12" s="12" customFormat="1" ht="25.5" customHeight="1" x14ac:dyDescent="0.25">
      <c r="B26" s="42" t="s">
        <v>215</v>
      </c>
      <c r="C26" s="86" t="s">
        <v>244</v>
      </c>
      <c r="D26" s="65">
        <v>99646920</v>
      </c>
      <c r="E26" s="65">
        <v>99079476</v>
      </c>
      <c r="F26" s="66">
        <v>70826912</v>
      </c>
      <c r="G26" s="66">
        <v>71.484948103681901</v>
      </c>
      <c r="H26" s="130"/>
      <c r="J26"/>
      <c r="K26"/>
      <c r="L26"/>
    </row>
    <row r="27" spans="2:12" x14ac:dyDescent="0.25">
      <c r="B27" s="87" t="s">
        <v>82</v>
      </c>
      <c r="C27" s="88" t="s">
        <v>245</v>
      </c>
      <c r="D27" s="65">
        <v>99646920</v>
      </c>
      <c r="E27" s="65">
        <v>99079476</v>
      </c>
      <c r="F27" s="66">
        <v>70826912</v>
      </c>
      <c r="G27" s="66">
        <v>71.484948103681901</v>
      </c>
    </row>
    <row r="28" spans="2:12" ht="25.5" x14ac:dyDescent="0.25">
      <c r="B28" s="89" t="s">
        <v>216</v>
      </c>
      <c r="C28" s="90" t="s">
        <v>246</v>
      </c>
      <c r="D28" s="65">
        <v>99646920</v>
      </c>
      <c r="E28" s="65">
        <v>99079476</v>
      </c>
      <c r="F28" s="66">
        <v>70826912</v>
      </c>
      <c r="G28" s="66">
        <v>71.484948103681901</v>
      </c>
    </row>
    <row r="29" spans="2:12" ht="25.5" x14ac:dyDescent="0.25">
      <c r="B29" s="91" t="s">
        <v>217</v>
      </c>
      <c r="C29" s="92" t="s">
        <v>247</v>
      </c>
      <c r="D29" s="65">
        <v>5908229</v>
      </c>
      <c r="E29" s="65">
        <v>5615729</v>
      </c>
      <c r="F29" s="66">
        <v>4961984.17</v>
      </c>
      <c r="G29" s="66">
        <v>88.358682728457893</v>
      </c>
    </row>
    <row r="30" spans="2:12" x14ac:dyDescent="0.25">
      <c r="B30" s="93" t="s">
        <v>185</v>
      </c>
      <c r="C30" s="46" t="s">
        <v>184</v>
      </c>
      <c r="D30" s="94">
        <v>5908229</v>
      </c>
      <c r="E30" s="94">
        <v>5615729</v>
      </c>
      <c r="F30" s="95">
        <v>4961984.17</v>
      </c>
      <c r="G30" s="95">
        <v>88.358682728457893</v>
      </c>
    </row>
    <row r="31" spans="2:12" x14ac:dyDescent="0.25">
      <c r="B31" s="96" t="s">
        <v>73</v>
      </c>
      <c r="C31" s="46" t="s">
        <v>5</v>
      </c>
      <c r="D31" s="94">
        <v>3752329</v>
      </c>
      <c r="E31" s="94">
        <v>3565329</v>
      </c>
      <c r="F31" s="95">
        <v>3498771.77</v>
      </c>
      <c r="G31" s="95">
        <v>98.1332093055087</v>
      </c>
    </row>
    <row r="32" spans="2:12" x14ac:dyDescent="0.25">
      <c r="B32" s="97" t="s">
        <v>74</v>
      </c>
      <c r="C32" s="46" t="s">
        <v>30</v>
      </c>
      <c r="D32" s="98"/>
      <c r="E32" s="98"/>
      <c r="F32" s="68">
        <v>2568783.48</v>
      </c>
      <c r="G32" s="98"/>
    </row>
    <row r="33" spans="2:7" x14ac:dyDescent="0.25">
      <c r="B33" s="97" t="s">
        <v>75</v>
      </c>
      <c r="C33" s="46" t="s">
        <v>76</v>
      </c>
      <c r="D33" s="98"/>
      <c r="E33" s="98"/>
      <c r="F33" s="68">
        <v>59311.85</v>
      </c>
      <c r="G33" s="98"/>
    </row>
    <row r="34" spans="2:7" x14ac:dyDescent="0.25">
      <c r="B34" s="97" t="s">
        <v>78</v>
      </c>
      <c r="C34" s="46" t="s">
        <v>77</v>
      </c>
      <c r="D34" s="98"/>
      <c r="E34" s="98"/>
      <c r="F34" s="68">
        <v>422656.22</v>
      </c>
      <c r="G34" s="98"/>
    </row>
    <row r="35" spans="2:7" x14ac:dyDescent="0.25">
      <c r="B35" s="97" t="s">
        <v>80</v>
      </c>
      <c r="C35" s="46" t="s">
        <v>81</v>
      </c>
      <c r="D35" s="98"/>
      <c r="E35" s="98"/>
      <c r="F35" s="68">
        <v>448020.22</v>
      </c>
      <c r="G35" s="98"/>
    </row>
    <row r="36" spans="2:7" x14ac:dyDescent="0.25">
      <c r="B36" s="96" t="s">
        <v>82</v>
      </c>
      <c r="C36" s="46" t="s">
        <v>13</v>
      </c>
      <c r="D36" s="94">
        <v>1838760</v>
      </c>
      <c r="E36" s="94">
        <v>1748760</v>
      </c>
      <c r="F36" s="95">
        <v>1220310.56</v>
      </c>
      <c r="G36" s="95">
        <v>69.781477160959795</v>
      </c>
    </row>
    <row r="37" spans="2:7" x14ac:dyDescent="0.25">
      <c r="B37" s="97" t="s">
        <v>83</v>
      </c>
      <c r="C37" s="46" t="s">
        <v>32</v>
      </c>
      <c r="D37" s="98"/>
      <c r="E37" s="98"/>
      <c r="F37" s="68">
        <v>25985.84</v>
      </c>
      <c r="G37" s="98"/>
    </row>
    <row r="38" spans="2:7" x14ac:dyDescent="0.25">
      <c r="B38" s="97" t="s">
        <v>84</v>
      </c>
      <c r="C38" s="46" t="s">
        <v>85</v>
      </c>
      <c r="D38" s="98"/>
      <c r="E38" s="98"/>
      <c r="F38" s="68">
        <v>89054.23</v>
      </c>
      <c r="G38" s="98"/>
    </row>
    <row r="39" spans="2:7" x14ac:dyDescent="0.25">
      <c r="B39" s="97" t="s">
        <v>86</v>
      </c>
      <c r="C39" s="46" t="s">
        <v>87</v>
      </c>
      <c r="D39" s="98"/>
      <c r="E39" s="98"/>
      <c r="F39" s="68">
        <v>15746.96</v>
      </c>
      <c r="G39" s="98"/>
    </row>
    <row r="40" spans="2:7" x14ac:dyDescent="0.25">
      <c r="B40" s="97" t="s">
        <v>88</v>
      </c>
      <c r="C40" s="46" t="s">
        <v>89</v>
      </c>
      <c r="D40" s="98"/>
      <c r="E40" s="98"/>
      <c r="F40" s="68">
        <v>3219</v>
      </c>
      <c r="G40" s="98"/>
    </row>
    <row r="41" spans="2:7" x14ac:dyDescent="0.25">
      <c r="B41" s="97" t="s">
        <v>91</v>
      </c>
      <c r="C41" s="46" t="s">
        <v>92</v>
      </c>
      <c r="D41" s="98"/>
      <c r="E41" s="98"/>
      <c r="F41" s="68">
        <v>24610.47</v>
      </c>
      <c r="G41" s="98"/>
    </row>
    <row r="42" spans="2:7" x14ac:dyDescent="0.25">
      <c r="B42" s="97" t="s">
        <v>93</v>
      </c>
      <c r="C42" s="46" t="s">
        <v>94</v>
      </c>
      <c r="D42" s="98"/>
      <c r="E42" s="98"/>
      <c r="F42" s="68">
        <v>61047.47</v>
      </c>
      <c r="G42" s="98"/>
    </row>
    <row r="43" spans="2:7" x14ac:dyDescent="0.25">
      <c r="B43" s="97" t="s">
        <v>95</v>
      </c>
      <c r="C43" s="46" t="s">
        <v>96</v>
      </c>
      <c r="D43" s="98"/>
      <c r="E43" s="98"/>
      <c r="F43" s="68">
        <v>13153.4</v>
      </c>
      <c r="G43" s="98"/>
    </row>
    <row r="44" spans="2:7" x14ac:dyDescent="0.25">
      <c r="B44" s="97" t="s">
        <v>97</v>
      </c>
      <c r="C44" s="46" t="s">
        <v>280</v>
      </c>
      <c r="D44" s="98"/>
      <c r="E44" s="98"/>
      <c r="F44" s="68">
        <v>4131.54</v>
      </c>
      <c r="G44" s="98"/>
    </row>
    <row r="45" spans="2:7" x14ac:dyDescent="0.25">
      <c r="B45" s="97" t="s">
        <v>98</v>
      </c>
      <c r="C45" s="46" t="s">
        <v>99</v>
      </c>
      <c r="D45" s="98"/>
      <c r="E45" s="98"/>
      <c r="F45" s="68">
        <v>151</v>
      </c>
      <c r="G45" s="98"/>
    </row>
    <row r="46" spans="2:7" x14ac:dyDescent="0.25">
      <c r="B46" s="97" t="s">
        <v>101</v>
      </c>
      <c r="C46" s="46" t="s">
        <v>281</v>
      </c>
      <c r="D46" s="98"/>
      <c r="E46" s="98"/>
      <c r="F46" s="68">
        <v>11886.78</v>
      </c>
      <c r="G46" s="98"/>
    </row>
    <row r="47" spans="2:7" x14ac:dyDescent="0.25">
      <c r="B47" s="97" t="s">
        <v>102</v>
      </c>
      <c r="C47" s="46" t="s">
        <v>282</v>
      </c>
      <c r="D47" s="98"/>
      <c r="E47" s="98"/>
      <c r="F47" s="68">
        <v>87248.06</v>
      </c>
      <c r="G47" s="98"/>
    </row>
    <row r="48" spans="2:7" x14ac:dyDescent="0.25">
      <c r="B48" s="97" t="s">
        <v>103</v>
      </c>
      <c r="C48" s="46" t="s">
        <v>104</v>
      </c>
      <c r="D48" s="98"/>
      <c r="E48" s="98"/>
      <c r="F48" s="68">
        <v>71493.06</v>
      </c>
      <c r="G48" s="98"/>
    </row>
    <row r="49" spans="2:7" x14ac:dyDescent="0.25">
      <c r="B49" s="97" t="s">
        <v>105</v>
      </c>
      <c r="C49" s="46" t="s">
        <v>106</v>
      </c>
      <c r="D49" s="98"/>
      <c r="E49" s="98"/>
      <c r="F49" s="68">
        <v>129612.95</v>
      </c>
      <c r="G49" s="98"/>
    </row>
    <row r="50" spans="2:7" x14ac:dyDescent="0.25">
      <c r="B50" s="97" t="s">
        <v>107</v>
      </c>
      <c r="C50" s="46" t="s">
        <v>108</v>
      </c>
      <c r="D50" s="98"/>
      <c r="E50" s="98"/>
      <c r="F50" s="68">
        <v>268085.58</v>
      </c>
      <c r="G50" s="98"/>
    </row>
    <row r="51" spans="2:7" x14ac:dyDescent="0.25">
      <c r="B51" s="97" t="s">
        <v>109</v>
      </c>
      <c r="C51" s="46" t="s">
        <v>110</v>
      </c>
      <c r="D51" s="98"/>
      <c r="E51" s="98"/>
      <c r="F51" s="68">
        <v>14040.11</v>
      </c>
      <c r="G51" s="98"/>
    </row>
    <row r="52" spans="2:7" x14ac:dyDescent="0.25">
      <c r="B52" s="97" t="s">
        <v>111</v>
      </c>
      <c r="C52" s="46" t="s">
        <v>112</v>
      </c>
      <c r="D52" s="98"/>
      <c r="E52" s="98"/>
      <c r="F52" s="68">
        <v>56741.1</v>
      </c>
      <c r="G52" s="98"/>
    </row>
    <row r="53" spans="2:7" x14ac:dyDescent="0.25">
      <c r="B53" s="97" t="s">
        <v>113</v>
      </c>
      <c r="C53" s="46" t="s">
        <v>114</v>
      </c>
      <c r="D53" s="98"/>
      <c r="E53" s="98"/>
      <c r="F53" s="68">
        <v>85730</v>
      </c>
      <c r="G53" s="98"/>
    </row>
    <row r="54" spans="2:7" x14ac:dyDescent="0.25">
      <c r="B54" s="97" t="s">
        <v>115</v>
      </c>
      <c r="C54" s="46" t="s">
        <v>116</v>
      </c>
      <c r="D54" s="98"/>
      <c r="E54" s="98"/>
      <c r="F54" s="68">
        <v>169624.29</v>
      </c>
      <c r="G54" s="98"/>
    </row>
    <row r="55" spans="2:7" ht="25.5" x14ac:dyDescent="0.25">
      <c r="B55" s="97" t="s">
        <v>120</v>
      </c>
      <c r="C55" s="46" t="s">
        <v>121</v>
      </c>
      <c r="D55" s="98"/>
      <c r="E55" s="98"/>
      <c r="F55" s="68">
        <v>31652.1</v>
      </c>
      <c r="G55" s="98"/>
    </row>
    <row r="56" spans="2:7" x14ac:dyDescent="0.25">
      <c r="B56" s="97" t="s">
        <v>122</v>
      </c>
      <c r="C56" s="46" t="s">
        <v>123</v>
      </c>
      <c r="D56" s="98"/>
      <c r="E56" s="98"/>
      <c r="F56" s="68">
        <v>7731.59</v>
      </c>
      <c r="G56" s="98"/>
    </row>
    <row r="57" spans="2:7" x14ac:dyDescent="0.25">
      <c r="B57" s="97" t="s">
        <v>124</v>
      </c>
      <c r="C57" s="46" t="s">
        <v>125</v>
      </c>
      <c r="D57" s="98"/>
      <c r="E57" s="98"/>
      <c r="F57" s="68">
        <v>17020.96</v>
      </c>
      <c r="G57" s="98"/>
    </row>
    <row r="58" spans="2:7" x14ac:dyDescent="0.25">
      <c r="B58" s="97" t="s">
        <v>126</v>
      </c>
      <c r="C58" s="46" t="s">
        <v>127</v>
      </c>
      <c r="D58" s="98"/>
      <c r="E58" s="98"/>
      <c r="F58" s="68">
        <v>11251.8</v>
      </c>
      <c r="G58" s="98"/>
    </row>
    <row r="59" spans="2:7" x14ac:dyDescent="0.25">
      <c r="B59" s="97" t="s">
        <v>128</v>
      </c>
      <c r="C59" s="46" t="s">
        <v>129</v>
      </c>
      <c r="D59" s="98"/>
      <c r="E59" s="98"/>
      <c r="F59" s="68">
        <v>16785.2</v>
      </c>
      <c r="G59" s="98"/>
    </row>
    <row r="60" spans="2:7" x14ac:dyDescent="0.25">
      <c r="B60" s="97" t="s">
        <v>132</v>
      </c>
      <c r="C60" s="46" t="s">
        <v>119</v>
      </c>
      <c r="D60" s="98"/>
      <c r="E60" s="98"/>
      <c r="F60" s="68">
        <v>4307.07</v>
      </c>
      <c r="G60" s="98"/>
    </row>
    <row r="61" spans="2:7" x14ac:dyDescent="0.25">
      <c r="B61" s="96" t="s">
        <v>133</v>
      </c>
      <c r="C61" s="46" t="s">
        <v>134</v>
      </c>
      <c r="D61" s="94">
        <v>2000</v>
      </c>
      <c r="E61" s="94">
        <v>2000</v>
      </c>
      <c r="F61" s="95">
        <v>1028.67</v>
      </c>
      <c r="G61" s="95">
        <v>51.433500000000002</v>
      </c>
    </row>
    <row r="62" spans="2:7" x14ac:dyDescent="0.25">
      <c r="B62" s="97" t="s">
        <v>136</v>
      </c>
      <c r="C62" s="46" t="s">
        <v>137</v>
      </c>
      <c r="D62" s="98"/>
      <c r="E62" s="98"/>
      <c r="F62" s="68">
        <v>693.18</v>
      </c>
      <c r="G62" s="98"/>
    </row>
    <row r="63" spans="2:7" x14ac:dyDescent="0.25">
      <c r="B63" s="97" t="s">
        <v>138</v>
      </c>
      <c r="C63" s="46" t="s">
        <v>139</v>
      </c>
      <c r="D63" s="98"/>
      <c r="E63" s="98"/>
      <c r="F63" s="68">
        <v>335.49</v>
      </c>
      <c r="G63" s="98"/>
    </row>
    <row r="64" spans="2:7" ht="25.5" x14ac:dyDescent="0.25">
      <c r="B64" s="96" t="s">
        <v>155</v>
      </c>
      <c r="C64" s="46" t="s">
        <v>156</v>
      </c>
      <c r="D64" s="94">
        <v>5000</v>
      </c>
      <c r="E64" s="94">
        <v>5000</v>
      </c>
      <c r="F64" s="95">
        <v>2805</v>
      </c>
      <c r="G64" s="95">
        <v>56.1</v>
      </c>
    </row>
    <row r="65" spans="2:7" x14ac:dyDescent="0.25">
      <c r="B65" s="97" t="s">
        <v>158</v>
      </c>
      <c r="C65" s="46" t="s">
        <v>159</v>
      </c>
      <c r="D65" s="98"/>
      <c r="E65" s="98"/>
      <c r="F65" s="68">
        <v>2805</v>
      </c>
      <c r="G65" s="98"/>
    </row>
    <row r="66" spans="2:7" x14ac:dyDescent="0.25">
      <c r="B66" s="96" t="s">
        <v>170</v>
      </c>
      <c r="C66" s="46" t="s">
        <v>171</v>
      </c>
      <c r="D66" s="94">
        <v>310140</v>
      </c>
      <c r="E66" s="94">
        <v>294640</v>
      </c>
      <c r="F66" s="95">
        <v>239068.17</v>
      </c>
      <c r="G66" s="95">
        <v>81.139074803149597</v>
      </c>
    </row>
    <row r="67" spans="2:7" x14ac:dyDescent="0.25">
      <c r="B67" s="97" t="s">
        <v>173</v>
      </c>
      <c r="C67" s="46" t="s">
        <v>174</v>
      </c>
      <c r="D67" s="98"/>
      <c r="E67" s="98"/>
      <c r="F67" s="68">
        <v>235605.73</v>
      </c>
      <c r="G67" s="98"/>
    </row>
    <row r="68" spans="2:7" x14ac:dyDescent="0.25">
      <c r="B68" s="97" t="s">
        <v>175</v>
      </c>
      <c r="C68" s="46" t="s">
        <v>176</v>
      </c>
      <c r="D68" s="98"/>
      <c r="E68" s="98"/>
      <c r="F68" s="68">
        <v>139.80000000000001</v>
      </c>
      <c r="G68" s="98"/>
    </row>
    <row r="69" spans="2:7" x14ac:dyDescent="0.25">
      <c r="B69" s="97" t="s">
        <v>283</v>
      </c>
      <c r="C69" s="46" t="s">
        <v>177</v>
      </c>
      <c r="D69" s="98"/>
      <c r="E69" s="98"/>
      <c r="F69" s="68">
        <v>3322.64</v>
      </c>
      <c r="G69" s="98"/>
    </row>
    <row r="70" spans="2:7" x14ac:dyDescent="0.25">
      <c r="B70" s="91" t="s">
        <v>218</v>
      </c>
      <c r="C70" s="92" t="s">
        <v>248</v>
      </c>
      <c r="D70" s="65">
        <v>3498653</v>
      </c>
      <c r="E70" s="65">
        <v>3324653</v>
      </c>
      <c r="F70" s="66">
        <v>737077.43</v>
      </c>
      <c r="G70" s="66">
        <v>22.1700559426803</v>
      </c>
    </row>
    <row r="71" spans="2:7" x14ac:dyDescent="0.25">
      <c r="B71" s="93" t="s">
        <v>185</v>
      </c>
      <c r="C71" s="46" t="s">
        <v>184</v>
      </c>
      <c r="D71" s="94">
        <v>3498653</v>
      </c>
      <c r="E71" s="94">
        <v>3324653</v>
      </c>
      <c r="F71" s="95">
        <v>737077.43</v>
      </c>
      <c r="G71" s="95">
        <v>22.1700559426803</v>
      </c>
    </row>
    <row r="72" spans="2:7" ht="25.5" x14ac:dyDescent="0.25">
      <c r="B72" s="96" t="s">
        <v>162</v>
      </c>
      <c r="C72" s="46" t="s">
        <v>284</v>
      </c>
      <c r="D72" s="94">
        <v>3498653</v>
      </c>
      <c r="E72" s="94">
        <v>3324653</v>
      </c>
      <c r="F72" s="95">
        <v>737077.43</v>
      </c>
      <c r="G72" s="95">
        <v>22.1700559426803</v>
      </c>
    </row>
    <row r="73" spans="2:7" ht="25.5" x14ac:dyDescent="0.25">
      <c r="B73" s="97" t="s">
        <v>164</v>
      </c>
      <c r="C73" s="46" t="s">
        <v>285</v>
      </c>
      <c r="D73" s="98"/>
      <c r="E73" s="98"/>
      <c r="F73" s="68">
        <v>737077.43</v>
      </c>
      <c r="G73" s="98"/>
    </row>
    <row r="74" spans="2:7" ht="25.5" x14ac:dyDescent="0.25">
      <c r="B74" s="91" t="s">
        <v>219</v>
      </c>
      <c r="C74" s="92" t="s">
        <v>249</v>
      </c>
      <c r="D74" s="65">
        <v>7500000</v>
      </c>
      <c r="E74" s="65">
        <v>7500000</v>
      </c>
      <c r="F74" s="66">
        <v>3486439.05</v>
      </c>
      <c r="G74" s="66">
        <v>46.485854000000003</v>
      </c>
    </row>
    <row r="75" spans="2:7" x14ac:dyDescent="0.25">
      <c r="B75" s="93" t="s">
        <v>220</v>
      </c>
      <c r="C75" s="46" t="s">
        <v>250</v>
      </c>
      <c r="D75" s="94">
        <v>5000000</v>
      </c>
      <c r="E75" s="94">
        <v>5000000</v>
      </c>
      <c r="F75" s="95">
        <v>3057651.57</v>
      </c>
      <c r="G75" s="95">
        <v>61.153031400000003</v>
      </c>
    </row>
    <row r="76" spans="2:7" ht="25.5" x14ac:dyDescent="0.25">
      <c r="B76" s="96" t="s">
        <v>162</v>
      </c>
      <c r="C76" s="46" t="s">
        <v>284</v>
      </c>
      <c r="D76" s="94">
        <v>5000000</v>
      </c>
      <c r="E76" s="94">
        <v>5000000</v>
      </c>
      <c r="F76" s="95">
        <v>3057651.57</v>
      </c>
      <c r="G76" s="95">
        <v>61.153031400000003</v>
      </c>
    </row>
    <row r="77" spans="2:7" ht="25.5" x14ac:dyDescent="0.25">
      <c r="B77" s="97" t="s">
        <v>164</v>
      </c>
      <c r="C77" s="46" t="s">
        <v>285</v>
      </c>
      <c r="D77" s="98"/>
      <c r="E77" s="98"/>
      <c r="F77" s="68">
        <v>3057651.57</v>
      </c>
      <c r="G77" s="98"/>
    </row>
    <row r="78" spans="2:7" x14ac:dyDescent="0.25">
      <c r="B78" s="93" t="s">
        <v>193</v>
      </c>
      <c r="C78" s="46" t="s">
        <v>194</v>
      </c>
      <c r="D78" s="94">
        <v>2500000</v>
      </c>
      <c r="E78" s="94">
        <v>2500000</v>
      </c>
      <c r="F78" s="95">
        <v>428787.48</v>
      </c>
      <c r="G78" s="95">
        <v>17.1514992</v>
      </c>
    </row>
    <row r="79" spans="2:7" ht="25.5" x14ac:dyDescent="0.25">
      <c r="B79" s="96" t="s">
        <v>162</v>
      </c>
      <c r="C79" s="46" t="s">
        <v>284</v>
      </c>
      <c r="D79" s="94">
        <v>2500000</v>
      </c>
      <c r="E79" s="94">
        <v>2500000</v>
      </c>
      <c r="F79" s="95">
        <v>428787.48</v>
      </c>
      <c r="G79" s="95">
        <v>17.1514992</v>
      </c>
    </row>
    <row r="80" spans="2:7" ht="25.5" x14ac:dyDescent="0.25">
      <c r="B80" s="97" t="s">
        <v>164</v>
      </c>
      <c r="C80" s="46" t="s">
        <v>285</v>
      </c>
      <c r="D80" s="98"/>
      <c r="E80" s="98"/>
      <c r="F80" s="68">
        <v>428787.48</v>
      </c>
      <c r="G80" s="98"/>
    </row>
    <row r="81" spans="2:7" ht="25.5" x14ac:dyDescent="0.25">
      <c r="B81" s="91" t="s">
        <v>221</v>
      </c>
      <c r="C81" s="92" t="s">
        <v>251</v>
      </c>
      <c r="D81" s="65">
        <v>51500</v>
      </c>
      <c r="E81" s="65">
        <v>51500</v>
      </c>
      <c r="F81" s="99"/>
      <c r="G81" s="99"/>
    </row>
    <row r="82" spans="2:7" x14ac:dyDescent="0.25">
      <c r="B82" s="93" t="s">
        <v>193</v>
      </c>
      <c r="C82" s="46" t="s">
        <v>194</v>
      </c>
      <c r="D82" s="94">
        <v>51500</v>
      </c>
      <c r="E82" s="94">
        <v>51500</v>
      </c>
      <c r="F82" s="100"/>
      <c r="G82" s="100"/>
    </row>
    <row r="83" spans="2:7" x14ac:dyDescent="0.25">
      <c r="B83" s="96" t="s">
        <v>82</v>
      </c>
      <c r="C83" s="46" t="s">
        <v>13</v>
      </c>
      <c r="D83" s="94">
        <v>50000</v>
      </c>
      <c r="E83" s="94">
        <v>50000</v>
      </c>
      <c r="F83" s="100"/>
      <c r="G83" s="100"/>
    </row>
    <row r="84" spans="2:7" x14ac:dyDescent="0.25">
      <c r="B84" s="96" t="s">
        <v>133</v>
      </c>
      <c r="C84" s="46" t="s">
        <v>134</v>
      </c>
      <c r="D84" s="94">
        <v>1500</v>
      </c>
      <c r="E84" s="94">
        <v>1500</v>
      </c>
      <c r="F84" s="100"/>
      <c r="G84" s="100"/>
    </row>
    <row r="85" spans="2:7" x14ac:dyDescent="0.25">
      <c r="B85" s="91" t="s">
        <v>222</v>
      </c>
      <c r="C85" s="92" t="s">
        <v>252</v>
      </c>
      <c r="D85" s="65">
        <v>782980</v>
      </c>
      <c r="E85" s="65">
        <v>746980</v>
      </c>
      <c r="F85" s="66">
        <v>271334.96000000002</v>
      </c>
      <c r="G85" s="66">
        <v>36.324260355029601</v>
      </c>
    </row>
    <row r="86" spans="2:7" x14ac:dyDescent="0.25">
      <c r="B86" s="93" t="s">
        <v>185</v>
      </c>
      <c r="C86" s="46" t="s">
        <v>184</v>
      </c>
      <c r="D86" s="94">
        <v>782980</v>
      </c>
      <c r="E86" s="94">
        <v>746980</v>
      </c>
      <c r="F86" s="95">
        <v>271334.96000000002</v>
      </c>
      <c r="G86" s="95">
        <v>36.324260355029601</v>
      </c>
    </row>
    <row r="87" spans="2:7" x14ac:dyDescent="0.25">
      <c r="B87" s="96" t="s">
        <v>82</v>
      </c>
      <c r="C87" s="46" t="s">
        <v>13</v>
      </c>
      <c r="D87" s="94">
        <v>55368</v>
      </c>
      <c r="E87" s="94">
        <v>55368</v>
      </c>
      <c r="F87" s="95">
        <v>35066</v>
      </c>
      <c r="G87" s="95">
        <v>63.3326108943794</v>
      </c>
    </row>
    <row r="88" spans="2:7" x14ac:dyDescent="0.25">
      <c r="B88" s="97" t="s">
        <v>83</v>
      </c>
      <c r="C88" s="46" t="s">
        <v>32</v>
      </c>
      <c r="D88" s="98"/>
      <c r="E88" s="98"/>
      <c r="F88" s="68">
        <v>6384</v>
      </c>
      <c r="G88" s="98"/>
    </row>
    <row r="89" spans="2:7" x14ac:dyDescent="0.25">
      <c r="B89" s="97" t="s">
        <v>126</v>
      </c>
      <c r="C89" s="46" t="s">
        <v>127</v>
      </c>
      <c r="D89" s="98"/>
      <c r="E89" s="98"/>
      <c r="F89" s="68">
        <v>28682</v>
      </c>
      <c r="G89" s="98"/>
    </row>
    <row r="90" spans="2:7" x14ac:dyDescent="0.25">
      <c r="B90" s="96" t="s">
        <v>140</v>
      </c>
      <c r="C90" s="46" t="s">
        <v>141</v>
      </c>
      <c r="D90" s="94">
        <v>727612</v>
      </c>
      <c r="E90" s="94">
        <v>691612</v>
      </c>
      <c r="F90" s="95">
        <v>236268.96</v>
      </c>
      <c r="G90" s="95">
        <v>34.1620677489691</v>
      </c>
    </row>
    <row r="91" spans="2:7" ht="25.5" x14ac:dyDescent="0.25">
      <c r="B91" s="97" t="s">
        <v>144</v>
      </c>
      <c r="C91" s="46" t="s">
        <v>286</v>
      </c>
      <c r="D91" s="98"/>
      <c r="E91" s="98"/>
      <c r="F91" s="68">
        <v>236268.96</v>
      </c>
      <c r="G91" s="98"/>
    </row>
    <row r="92" spans="2:7" x14ac:dyDescent="0.25">
      <c r="B92" s="91" t="s">
        <v>223</v>
      </c>
      <c r="C92" s="92" t="s">
        <v>253</v>
      </c>
      <c r="D92" s="65">
        <v>94669</v>
      </c>
      <c r="E92" s="65">
        <v>94669</v>
      </c>
      <c r="F92" s="66">
        <v>44132.82</v>
      </c>
      <c r="G92" s="66">
        <v>46.618027020460801</v>
      </c>
    </row>
    <row r="93" spans="2:7" x14ac:dyDescent="0.25">
      <c r="B93" s="93" t="s">
        <v>188</v>
      </c>
      <c r="C93" s="46" t="s">
        <v>189</v>
      </c>
      <c r="D93" s="94">
        <v>94669</v>
      </c>
      <c r="E93" s="94">
        <v>94669</v>
      </c>
      <c r="F93" s="95">
        <v>44132.82</v>
      </c>
      <c r="G93" s="95">
        <v>46.618027020460801</v>
      </c>
    </row>
    <row r="94" spans="2:7" x14ac:dyDescent="0.25">
      <c r="B94" s="96" t="s">
        <v>82</v>
      </c>
      <c r="C94" s="46" t="s">
        <v>13</v>
      </c>
      <c r="D94" s="94">
        <v>94669</v>
      </c>
      <c r="E94" s="94">
        <v>94669</v>
      </c>
      <c r="F94" s="95">
        <v>44132.82</v>
      </c>
      <c r="G94" s="95">
        <v>46.618027020460801</v>
      </c>
    </row>
    <row r="95" spans="2:7" x14ac:dyDescent="0.25">
      <c r="B95" s="97" t="s">
        <v>83</v>
      </c>
      <c r="C95" s="46" t="s">
        <v>32</v>
      </c>
      <c r="D95" s="98"/>
      <c r="E95" s="98"/>
      <c r="F95" s="68">
        <v>10066.76</v>
      </c>
      <c r="G95" s="98"/>
    </row>
    <row r="96" spans="2:7" x14ac:dyDescent="0.25">
      <c r="B96" s="97" t="s">
        <v>86</v>
      </c>
      <c r="C96" s="46" t="s">
        <v>87</v>
      </c>
      <c r="D96" s="98"/>
      <c r="E96" s="98"/>
      <c r="F96" s="68">
        <v>1220</v>
      </c>
      <c r="G96" s="98"/>
    </row>
    <row r="97" spans="2:7" x14ac:dyDescent="0.25">
      <c r="B97" s="97" t="s">
        <v>88</v>
      </c>
      <c r="C97" s="46" t="s">
        <v>89</v>
      </c>
      <c r="D97" s="98"/>
      <c r="E97" s="98"/>
      <c r="F97" s="68">
        <v>860.5</v>
      </c>
      <c r="G97" s="98"/>
    </row>
    <row r="98" spans="2:7" x14ac:dyDescent="0.25">
      <c r="B98" s="97" t="s">
        <v>103</v>
      </c>
      <c r="C98" s="46" t="s">
        <v>104</v>
      </c>
      <c r="D98" s="98"/>
      <c r="E98" s="98"/>
      <c r="F98" s="68">
        <v>3550.78</v>
      </c>
      <c r="G98" s="98"/>
    </row>
    <row r="99" spans="2:7" x14ac:dyDescent="0.25">
      <c r="B99" s="97" t="s">
        <v>107</v>
      </c>
      <c r="C99" s="46" t="s">
        <v>108</v>
      </c>
      <c r="D99" s="98"/>
      <c r="E99" s="98"/>
      <c r="F99" s="68">
        <v>6562.5</v>
      </c>
      <c r="G99" s="98"/>
    </row>
    <row r="100" spans="2:7" x14ac:dyDescent="0.25">
      <c r="B100" s="97" t="s">
        <v>111</v>
      </c>
      <c r="C100" s="46" t="s">
        <v>112</v>
      </c>
      <c r="D100" s="98"/>
      <c r="E100" s="98"/>
      <c r="F100" s="68">
        <v>3500</v>
      </c>
      <c r="G100" s="98"/>
    </row>
    <row r="101" spans="2:7" x14ac:dyDescent="0.25">
      <c r="B101" s="97" t="s">
        <v>115</v>
      </c>
      <c r="C101" s="46" t="s">
        <v>116</v>
      </c>
      <c r="D101" s="98"/>
      <c r="E101" s="98"/>
      <c r="F101" s="68">
        <v>4204.5</v>
      </c>
      <c r="G101" s="98"/>
    </row>
    <row r="102" spans="2:7" x14ac:dyDescent="0.25">
      <c r="B102" s="97" t="s">
        <v>118</v>
      </c>
      <c r="C102" s="46" t="s">
        <v>117</v>
      </c>
      <c r="D102" s="98"/>
      <c r="E102" s="98"/>
      <c r="F102" s="68">
        <v>7204.5</v>
      </c>
      <c r="G102" s="98"/>
    </row>
    <row r="103" spans="2:7" x14ac:dyDescent="0.25">
      <c r="B103" s="97" t="s">
        <v>124</v>
      </c>
      <c r="C103" s="46" t="s">
        <v>125</v>
      </c>
      <c r="D103" s="98"/>
      <c r="E103" s="98"/>
      <c r="F103" s="68">
        <v>6963.28</v>
      </c>
      <c r="G103" s="98"/>
    </row>
    <row r="104" spans="2:7" ht="25.5" x14ac:dyDescent="0.25">
      <c r="B104" s="91" t="s">
        <v>224</v>
      </c>
      <c r="C104" s="92" t="s">
        <v>254</v>
      </c>
      <c r="D104" s="65">
        <v>1709</v>
      </c>
      <c r="E104" s="65">
        <v>1709</v>
      </c>
      <c r="F104" s="66">
        <v>1706.14</v>
      </c>
      <c r="G104" s="66">
        <v>99.832650672908102</v>
      </c>
    </row>
    <row r="105" spans="2:7" x14ac:dyDescent="0.25">
      <c r="B105" s="93" t="s">
        <v>220</v>
      </c>
      <c r="C105" s="46" t="s">
        <v>250</v>
      </c>
      <c r="D105" s="94">
        <v>1709</v>
      </c>
      <c r="E105" s="94">
        <v>1709</v>
      </c>
      <c r="F105" s="95">
        <v>1706.14</v>
      </c>
      <c r="G105" s="95">
        <v>99.832650672908102</v>
      </c>
    </row>
    <row r="106" spans="2:7" x14ac:dyDescent="0.25">
      <c r="B106" s="96" t="s">
        <v>73</v>
      </c>
      <c r="C106" s="46" t="s">
        <v>5</v>
      </c>
      <c r="D106" s="94">
        <v>1709</v>
      </c>
      <c r="E106" s="94">
        <v>1709</v>
      </c>
      <c r="F106" s="95">
        <v>1706.14</v>
      </c>
      <c r="G106" s="95">
        <v>99.832650672908102</v>
      </c>
    </row>
    <row r="107" spans="2:7" x14ac:dyDescent="0.25">
      <c r="B107" s="97" t="s">
        <v>74</v>
      </c>
      <c r="C107" s="46" t="s">
        <v>30</v>
      </c>
      <c r="D107" s="98"/>
      <c r="E107" s="98"/>
      <c r="F107" s="68">
        <v>1464.5</v>
      </c>
      <c r="G107" s="98"/>
    </row>
    <row r="108" spans="2:7" x14ac:dyDescent="0.25">
      <c r="B108" s="97" t="s">
        <v>80</v>
      </c>
      <c r="C108" s="46" t="s">
        <v>81</v>
      </c>
      <c r="D108" s="98"/>
      <c r="E108" s="98"/>
      <c r="F108" s="68">
        <v>241.64</v>
      </c>
      <c r="G108" s="98"/>
    </row>
    <row r="109" spans="2:7" x14ac:dyDescent="0.25">
      <c r="B109" s="91" t="s">
        <v>225</v>
      </c>
      <c r="C109" s="92" t="s">
        <v>255</v>
      </c>
      <c r="D109" s="65">
        <v>258755</v>
      </c>
      <c r="E109" s="65">
        <v>258755</v>
      </c>
      <c r="F109" s="66">
        <v>80152.2</v>
      </c>
      <c r="G109" s="66">
        <v>30.976097080249701</v>
      </c>
    </row>
    <row r="110" spans="2:7" x14ac:dyDescent="0.25">
      <c r="B110" s="93" t="s">
        <v>226</v>
      </c>
      <c r="C110" s="46" t="s">
        <v>186</v>
      </c>
      <c r="D110" s="94">
        <v>51750</v>
      </c>
      <c r="E110" s="94">
        <v>51750</v>
      </c>
      <c r="F110" s="95">
        <v>15847.07</v>
      </c>
      <c r="G110" s="95">
        <v>30.622357487922699</v>
      </c>
    </row>
    <row r="111" spans="2:7" x14ac:dyDescent="0.25">
      <c r="B111" s="96" t="s">
        <v>73</v>
      </c>
      <c r="C111" s="46" t="s">
        <v>5</v>
      </c>
      <c r="D111" s="94">
        <v>31853</v>
      </c>
      <c r="E111" s="94">
        <v>31853</v>
      </c>
      <c r="F111" s="95">
        <v>14490.64</v>
      </c>
      <c r="G111" s="95">
        <v>45.492229931246698</v>
      </c>
    </row>
    <row r="112" spans="2:7" x14ac:dyDescent="0.25">
      <c r="B112" s="97" t="s">
        <v>74</v>
      </c>
      <c r="C112" s="46" t="s">
        <v>30</v>
      </c>
      <c r="D112" s="98"/>
      <c r="E112" s="98"/>
      <c r="F112" s="68">
        <v>12106.26</v>
      </c>
      <c r="G112" s="98"/>
    </row>
    <row r="113" spans="2:7" x14ac:dyDescent="0.25">
      <c r="B113" s="97" t="s">
        <v>78</v>
      </c>
      <c r="C113" s="46" t="s">
        <v>77</v>
      </c>
      <c r="D113" s="98"/>
      <c r="E113" s="98"/>
      <c r="F113" s="68">
        <v>366.9</v>
      </c>
      <c r="G113" s="98"/>
    </row>
    <row r="114" spans="2:7" x14ac:dyDescent="0.25">
      <c r="B114" s="97" t="s">
        <v>80</v>
      </c>
      <c r="C114" s="46" t="s">
        <v>81</v>
      </c>
      <c r="D114" s="98"/>
      <c r="E114" s="98"/>
      <c r="F114" s="68">
        <v>2017.48</v>
      </c>
      <c r="G114" s="98"/>
    </row>
    <row r="115" spans="2:7" x14ac:dyDescent="0.25">
      <c r="B115" s="96" t="s">
        <v>82</v>
      </c>
      <c r="C115" s="46" t="s">
        <v>13</v>
      </c>
      <c r="D115" s="94">
        <v>19897</v>
      </c>
      <c r="E115" s="94">
        <v>19897</v>
      </c>
      <c r="F115" s="95">
        <v>1356.43</v>
      </c>
      <c r="G115" s="95">
        <v>6.81725888324873</v>
      </c>
    </row>
    <row r="116" spans="2:7" x14ac:dyDescent="0.25">
      <c r="B116" s="97" t="s">
        <v>83</v>
      </c>
      <c r="C116" s="46" t="s">
        <v>32</v>
      </c>
      <c r="D116" s="98"/>
      <c r="E116" s="98"/>
      <c r="F116" s="68">
        <v>532.45000000000005</v>
      </c>
      <c r="G116" s="98"/>
    </row>
    <row r="117" spans="2:7" x14ac:dyDescent="0.25">
      <c r="B117" s="97" t="s">
        <v>84</v>
      </c>
      <c r="C117" s="46" t="s">
        <v>85</v>
      </c>
      <c r="D117" s="98"/>
      <c r="E117" s="98"/>
      <c r="F117" s="68">
        <v>188.15</v>
      </c>
      <c r="G117" s="98"/>
    </row>
    <row r="118" spans="2:7" x14ac:dyDescent="0.25">
      <c r="B118" s="97" t="s">
        <v>115</v>
      </c>
      <c r="C118" s="46" t="s">
        <v>116</v>
      </c>
      <c r="D118" s="98"/>
      <c r="E118" s="98"/>
      <c r="F118" s="68">
        <v>405.63</v>
      </c>
      <c r="G118" s="98"/>
    </row>
    <row r="119" spans="2:7" x14ac:dyDescent="0.25">
      <c r="B119" s="97" t="s">
        <v>118</v>
      </c>
      <c r="C119" s="46" t="s">
        <v>117</v>
      </c>
      <c r="D119" s="98"/>
      <c r="E119" s="98"/>
      <c r="F119" s="68">
        <v>230.2</v>
      </c>
      <c r="G119" s="98"/>
    </row>
    <row r="120" spans="2:7" x14ac:dyDescent="0.25">
      <c r="B120" s="93" t="s">
        <v>227</v>
      </c>
      <c r="C120" s="46" t="s">
        <v>256</v>
      </c>
      <c r="D120" s="94">
        <v>207005</v>
      </c>
      <c r="E120" s="94">
        <v>207005</v>
      </c>
      <c r="F120" s="95">
        <v>64305.13</v>
      </c>
      <c r="G120" s="95">
        <v>31.0645298422743</v>
      </c>
    </row>
    <row r="121" spans="2:7" x14ac:dyDescent="0.25">
      <c r="B121" s="96" t="s">
        <v>73</v>
      </c>
      <c r="C121" s="46" t="s">
        <v>5</v>
      </c>
      <c r="D121" s="94">
        <v>127413</v>
      </c>
      <c r="E121" s="94">
        <v>127413</v>
      </c>
      <c r="F121" s="95">
        <v>58731.55</v>
      </c>
      <c r="G121" s="95">
        <v>46.095414125717198</v>
      </c>
    </row>
    <row r="122" spans="2:7" x14ac:dyDescent="0.25">
      <c r="B122" s="97" t="s">
        <v>74</v>
      </c>
      <c r="C122" s="46" t="s">
        <v>30</v>
      </c>
      <c r="D122" s="98"/>
      <c r="E122" s="98"/>
      <c r="F122" s="68">
        <v>49085.09</v>
      </c>
      <c r="G122" s="98"/>
    </row>
    <row r="123" spans="2:7" x14ac:dyDescent="0.25">
      <c r="B123" s="97" t="s">
        <v>78</v>
      </c>
      <c r="C123" s="46" t="s">
        <v>77</v>
      </c>
      <c r="D123" s="98"/>
      <c r="E123" s="98"/>
      <c r="F123" s="68">
        <v>1467.62</v>
      </c>
      <c r="G123" s="98"/>
    </row>
    <row r="124" spans="2:7" x14ac:dyDescent="0.25">
      <c r="B124" s="97" t="s">
        <v>80</v>
      </c>
      <c r="C124" s="46" t="s">
        <v>81</v>
      </c>
      <c r="D124" s="98"/>
      <c r="E124" s="98"/>
      <c r="F124" s="68">
        <v>8178.84</v>
      </c>
      <c r="G124" s="98"/>
    </row>
    <row r="125" spans="2:7" x14ac:dyDescent="0.25">
      <c r="B125" s="96" t="s">
        <v>82</v>
      </c>
      <c r="C125" s="46" t="s">
        <v>13</v>
      </c>
      <c r="D125" s="94">
        <v>79592</v>
      </c>
      <c r="E125" s="94">
        <v>79592</v>
      </c>
      <c r="F125" s="95">
        <v>5573.58</v>
      </c>
      <c r="G125" s="95">
        <v>7.0026887124334101</v>
      </c>
    </row>
    <row r="126" spans="2:7" x14ac:dyDescent="0.25">
      <c r="B126" s="97" t="s">
        <v>83</v>
      </c>
      <c r="C126" s="46" t="s">
        <v>32</v>
      </c>
      <c r="D126" s="98"/>
      <c r="E126" s="98"/>
      <c r="F126" s="68">
        <v>2196.1999999999998</v>
      </c>
      <c r="G126" s="98"/>
    </row>
    <row r="127" spans="2:7" x14ac:dyDescent="0.25">
      <c r="B127" s="97" t="s">
        <v>84</v>
      </c>
      <c r="C127" s="46" t="s">
        <v>85</v>
      </c>
      <c r="D127" s="98"/>
      <c r="E127" s="98"/>
      <c r="F127" s="68">
        <v>762.18</v>
      </c>
      <c r="G127" s="98"/>
    </row>
    <row r="128" spans="2:7" x14ac:dyDescent="0.25">
      <c r="B128" s="97" t="s">
        <v>115</v>
      </c>
      <c r="C128" s="46" t="s">
        <v>116</v>
      </c>
      <c r="D128" s="98"/>
      <c r="E128" s="98"/>
      <c r="F128" s="68">
        <v>1694.37</v>
      </c>
      <c r="G128" s="98"/>
    </row>
    <row r="129" spans="2:7" x14ac:dyDescent="0.25">
      <c r="B129" s="97" t="s">
        <v>118</v>
      </c>
      <c r="C129" s="46" t="s">
        <v>117</v>
      </c>
      <c r="D129" s="98"/>
      <c r="E129" s="98"/>
      <c r="F129" s="68">
        <v>920.83</v>
      </c>
      <c r="G129" s="98"/>
    </row>
    <row r="130" spans="2:7" x14ac:dyDescent="0.25">
      <c r="B130" s="91" t="s">
        <v>228</v>
      </c>
      <c r="C130" s="92" t="s">
        <v>257</v>
      </c>
      <c r="D130" s="65">
        <v>850210</v>
      </c>
      <c r="E130" s="65">
        <v>850210</v>
      </c>
      <c r="F130" s="66">
        <v>850207.33</v>
      </c>
      <c r="G130" s="66">
        <v>99.999685959939299</v>
      </c>
    </row>
    <row r="131" spans="2:7" x14ac:dyDescent="0.25">
      <c r="B131" s="93" t="s">
        <v>185</v>
      </c>
      <c r="C131" s="46" t="s">
        <v>184</v>
      </c>
      <c r="D131" s="94">
        <v>850210</v>
      </c>
      <c r="E131" s="94">
        <v>850210</v>
      </c>
      <c r="F131" s="95">
        <v>850207.33</v>
      </c>
      <c r="G131" s="95">
        <v>99.999685959939299</v>
      </c>
    </row>
    <row r="132" spans="2:7" x14ac:dyDescent="0.25">
      <c r="B132" s="96" t="s">
        <v>140</v>
      </c>
      <c r="C132" s="46" t="s">
        <v>141</v>
      </c>
      <c r="D132" s="94">
        <v>850000</v>
      </c>
      <c r="E132" s="94">
        <v>850000</v>
      </c>
      <c r="F132" s="95">
        <v>850000</v>
      </c>
      <c r="G132" s="95">
        <v>100</v>
      </c>
    </row>
    <row r="133" spans="2:7" x14ac:dyDescent="0.25">
      <c r="B133" s="97" t="s">
        <v>143</v>
      </c>
      <c r="C133" s="46" t="s">
        <v>142</v>
      </c>
      <c r="D133" s="98"/>
      <c r="E133" s="98"/>
      <c r="F133" s="68">
        <v>850000</v>
      </c>
      <c r="G133" s="98"/>
    </row>
    <row r="134" spans="2:7" ht="25.5" x14ac:dyDescent="0.25">
      <c r="B134" s="96" t="s">
        <v>210</v>
      </c>
      <c r="C134" s="46" t="s">
        <v>287</v>
      </c>
      <c r="D134" s="94">
        <v>210</v>
      </c>
      <c r="E134" s="94">
        <v>210</v>
      </c>
      <c r="F134" s="95">
        <v>207.33</v>
      </c>
      <c r="G134" s="95">
        <v>98.728571428571399</v>
      </c>
    </row>
    <row r="135" spans="2:7" ht="25.5" x14ac:dyDescent="0.25">
      <c r="B135" s="97" t="s">
        <v>288</v>
      </c>
      <c r="C135" s="46" t="s">
        <v>289</v>
      </c>
      <c r="D135" s="98"/>
      <c r="E135" s="98"/>
      <c r="F135" s="68">
        <v>207.33</v>
      </c>
      <c r="G135" s="98"/>
    </row>
    <row r="136" spans="2:7" ht="25.5" x14ac:dyDescent="0.25">
      <c r="B136" s="91" t="s">
        <v>229</v>
      </c>
      <c r="C136" s="92" t="s">
        <v>258</v>
      </c>
      <c r="D136" s="65">
        <v>246582</v>
      </c>
      <c r="E136" s="65">
        <v>226638</v>
      </c>
      <c r="F136" s="66">
        <v>614.59</v>
      </c>
      <c r="G136" s="66">
        <v>0.27117694296632</v>
      </c>
    </row>
    <row r="137" spans="2:7" x14ac:dyDescent="0.25">
      <c r="B137" s="93" t="s">
        <v>226</v>
      </c>
      <c r="C137" s="46" t="s">
        <v>186</v>
      </c>
      <c r="D137" s="94">
        <v>31854</v>
      </c>
      <c r="E137" s="94">
        <v>31854</v>
      </c>
      <c r="F137" s="95"/>
      <c r="G137" s="95"/>
    </row>
    <row r="138" spans="2:7" x14ac:dyDescent="0.25">
      <c r="B138" s="96" t="s">
        <v>73</v>
      </c>
      <c r="C138" s="46" t="s">
        <v>5</v>
      </c>
      <c r="D138" s="94">
        <v>10448</v>
      </c>
      <c r="E138" s="94">
        <v>10448</v>
      </c>
      <c r="F138" s="95"/>
      <c r="G138" s="95"/>
    </row>
    <row r="139" spans="2:7" x14ac:dyDescent="0.25">
      <c r="B139" s="96" t="s">
        <v>82</v>
      </c>
      <c r="C139" s="46" t="s">
        <v>13</v>
      </c>
      <c r="D139" s="94">
        <v>17406</v>
      </c>
      <c r="E139" s="94">
        <v>17406</v>
      </c>
      <c r="F139" s="95"/>
      <c r="G139" s="95"/>
    </row>
    <row r="140" spans="2:7" x14ac:dyDescent="0.25">
      <c r="B140" s="96" t="s">
        <v>170</v>
      </c>
      <c r="C140" s="46" t="s">
        <v>171</v>
      </c>
      <c r="D140" s="94">
        <v>4000</v>
      </c>
      <c r="E140" s="94">
        <v>4000</v>
      </c>
      <c r="F140" s="95"/>
      <c r="G140" s="95"/>
    </row>
    <row r="141" spans="2:7" x14ac:dyDescent="0.25">
      <c r="B141" s="93" t="s">
        <v>188</v>
      </c>
      <c r="C141" s="46" t="s">
        <v>189</v>
      </c>
      <c r="D141" s="94">
        <v>90615</v>
      </c>
      <c r="E141" s="94">
        <v>90615</v>
      </c>
      <c r="F141" s="95">
        <v>614.59</v>
      </c>
      <c r="G141" s="95">
        <v>0.67824311648182001</v>
      </c>
    </row>
    <row r="142" spans="2:7" x14ac:dyDescent="0.25">
      <c r="B142" s="96" t="s">
        <v>140</v>
      </c>
      <c r="C142" s="46" t="s">
        <v>141</v>
      </c>
      <c r="D142" s="94">
        <v>20615</v>
      </c>
      <c r="E142" s="94">
        <v>20615</v>
      </c>
      <c r="F142" s="95">
        <v>614.59</v>
      </c>
      <c r="G142" s="95">
        <v>2.9812757700703401</v>
      </c>
    </row>
    <row r="143" spans="2:7" ht="25.5" x14ac:dyDescent="0.25">
      <c r="B143" s="97" t="s">
        <v>146</v>
      </c>
      <c r="C143" s="46" t="s">
        <v>145</v>
      </c>
      <c r="D143" s="98"/>
      <c r="E143" s="98"/>
      <c r="F143" s="68">
        <v>614.59</v>
      </c>
      <c r="G143" s="98"/>
    </row>
    <row r="144" spans="2:7" x14ac:dyDescent="0.25">
      <c r="B144" s="96" t="s">
        <v>147</v>
      </c>
      <c r="C144" s="46" t="s">
        <v>148</v>
      </c>
      <c r="D144" s="94">
        <v>70000</v>
      </c>
      <c r="E144" s="94">
        <v>70000</v>
      </c>
      <c r="F144" s="100"/>
      <c r="G144" s="100"/>
    </row>
    <row r="145" spans="2:7" x14ac:dyDescent="0.25">
      <c r="B145" s="93" t="s">
        <v>227</v>
      </c>
      <c r="C145" s="46" t="s">
        <v>256</v>
      </c>
      <c r="D145" s="94">
        <v>124113</v>
      </c>
      <c r="E145" s="94">
        <v>104169</v>
      </c>
      <c r="F145" s="100"/>
      <c r="G145" s="100"/>
    </row>
    <row r="146" spans="2:7" x14ac:dyDescent="0.25">
      <c r="B146" s="96" t="s">
        <v>73</v>
      </c>
      <c r="C146" s="46" t="s">
        <v>5</v>
      </c>
      <c r="D146" s="94">
        <v>41792</v>
      </c>
      <c r="E146" s="94">
        <v>41792</v>
      </c>
      <c r="F146" s="100"/>
      <c r="G146" s="100"/>
    </row>
    <row r="147" spans="2:7" x14ac:dyDescent="0.25">
      <c r="B147" s="96" t="s">
        <v>82</v>
      </c>
      <c r="C147" s="46" t="s">
        <v>13</v>
      </c>
      <c r="D147" s="94">
        <v>66321</v>
      </c>
      <c r="E147" s="94">
        <v>46377</v>
      </c>
      <c r="F147" s="100"/>
      <c r="G147" s="100"/>
    </row>
    <row r="148" spans="2:7" x14ac:dyDescent="0.25">
      <c r="B148" s="96" t="s">
        <v>170</v>
      </c>
      <c r="C148" s="46" t="s">
        <v>171</v>
      </c>
      <c r="D148" s="94">
        <v>16000</v>
      </c>
      <c r="E148" s="94">
        <v>16000</v>
      </c>
      <c r="F148" s="100"/>
      <c r="G148" s="100"/>
    </row>
    <row r="149" spans="2:7" x14ac:dyDescent="0.25">
      <c r="B149" s="91" t="s">
        <v>230</v>
      </c>
      <c r="C149" s="92" t="s">
        <v>259</v>
      </c>
      <c r="D149" s="65">
        <v>1040000</v>
      </c>
      <c r="E149" s="65">
        <v>1040000</v>
      </c>
      <c r="F149" s="66">
        <v>371223.08</v>
      </c>
      <c r="G149" s="66">
        <v>35.6945269230769</v>
      </c>
    </row>
    <row r="150" spans="2:7" x14ac:dyDescent="0.25">
      <c r="B150" s="93" t="s">
        <v>226</v>
      </c>
      <c r="C150" s="46" t="s">
        <v>186</v>
      </c>
      <c r="D150" s="94">
        <v>266500</v>
      </c>
      <c r="E150" s="94">
        <v>266500</v>
      </c>
      <c r="F150" s="95">
        <v>197065.63</v>
      </c>
      <c r="G150" s="95">
        <v>73.945827392120094</v>
      </c>
    </row>
    <row r="151" spans="2:7" x14ac:dyDescent="0.25">
      <c r="B151" s="96" t="s">
        <v>82</v>
      </c>
      <c r="C151" s="46" t="s">
        <v>13</v>
      </c>
      <c r="D151" s="94">
        <v>16500</v>
      </c>
      <c r="E151" s="94">
        <v>16500</v>
      </c>
      <c r="F151" s="95">
        <v>7010</v>
      </c>
      <c r="G151" s="95">
        <v>42.484848484848499</v>
      </c>
    </row>
    <row r="152" spans="2:7" x14ac:dyDescent="0.25">
      <c r="B152" s="97" t="s">
        <v>111</v>
      </c>
      <c r="C152" s="46" t="s">
        <v>112</v>
      </c>
      <c r="D152" s="98"/>
      <c r="E152" s="98"/>
      <c r="F152" s="68">
        <v>7010</v>
      </c>
      <c r="G152" s="98"/>
    </row>
    <row r="153" spans="2:7" x14ac:dyDescent="0.25">
      <c r="B153" s="96" t="s">
        <v>140</v>
      </c>
      <c r="C153" s="46" t="s">
        <v>141</v>
      </c>
      <c r="D153" s="94">
        <v>250000</v>
      </c>
      <c r="E153" s="94">
        <v>250000</v>
      </c>
      <c r="F153" s="95">
        <v>190055.63</v>
      </c>
      <c r="G153" s="95">
        <v>76.022251999999995</v>
      </c>
    </row>
    <row r="154" spans="2:7" ht="25.5" x14ac:dyDescent="0.25">
      <c r="B154" s="97" t="s">
        <v>144</v>
      </c>
      <c r="C154" s="46" t="s">
        <v>286</v>
      </c>
      <c r="D154" s="98"/>
      <c r="E154" s="98"/>
      <c r="F154" s="68">
        <v>190055.63</v>
      </c>
      <c r="G154" s="98"/>
    </row>
    <row r="155" spans="2:7" x14ac:dyDescent="0.25">
      <c r="B155" s="93" t="s">
        <v>231</v>
      </c>
      <c r="C155" s="46" t="s">
        <v>260</v>
      </c>
      <c r="D155" s="94">
        <v>573500</v>
      </c>
      <c r="E155" s="94">
        <v>573500</v>
      </c>
      <c r="F155" s="95">
        <v>87545.41</v>
      </c>
      <c r="G155" s="95">
        <v>15.265110723626901</v>
      </c>
    </row>
    <row r="156" spans="2:7" x14ac:dyDescent="0.25">
      <c r="B156" s="96" t="s">
        <v>82</v>
      </c>
      <c r="C156" s="46" t="s">
        <v>13</v>
      </c>
      <c r="D156" s="94">
        <v>93500</v>
      </c>
      <c r="E156" s="94">
        <v>93500</v>
      </c>
      <c r="F156" s="95">
        <v>17765</v>
      </c>
      <c r="G156" s="95">
        <v>19</v>
      </c>
    </row>
    <row r="157" spans="2:7" x14ac:dyDescent="0.25">
      <c r="B157" s="97" t="s">
        <v>111</v>
      </c>
      <c r="C157" s="46" t="s">
        <v>112</v>
      </c>
      <c r="D157" s="98"/>
      <c r="E157" s="98"/>
      <c r="F157" s="68">
        <v>17765</v>
      </c>
      <c r="G157" s="98"/>
    </row>
    <row r="158" spans="2:7" x14ac:dyDescent="0.25">
      <c r="B158" s="96" t="s">
        <v>140</v>
      </c>
      <c r="C158" s="46" t="s">
        <v>141</v>
      </c>
      <c r="D158" s="94">
        <v>480000</v>
      </c>
      <c r="E158" s="94">
        <v>480000</v>
      </c>
      <c r="F158" s="95">
        <v>69780.41</v>
      </c>
      <c r="G158" s="95">
        <v>14.537585416666699</v>
      </c>
    </row>
    <row r="159" spans="2:7" ht="25.5" x14ac:dyDescent="0.25">
      <c r="B159" s="97" t="s">
        <v>144</v>
      </c>
      <c r="C159" s="46" t="s">
        <v>286</v>
      </c>
      <c r="D159" s="98"/>
      <c r="E159" s="98"/>
      <c r="F159" s="68">
        <v>69780.41</v>
      </c>
      <c r="G159" s="98"/>
    </row>
    <row r="160" spans="2:7" x14ac:dyDescent="0.25">
      <c r="B160" s="93" t="s">
        <v>227</v>
      </c>
      <c r="C160" s="46" t="s">
        <v>256</v>
      </c>
      <c r="D160" s="94">
        <v>200000</v>
      </c>
      <c r="E160" s="94">
        <v>200000</v>
      </c>
      <c r="F160" s="95">
        <v>86612.04</v>
      </c>
      <c r="G160" s="95">
        <v>43.306019999999997</v>
      </c>
    </row>
    <row r="161" spans="2:7" x14ac:dyDescent="0.25">
      <c r="B161" s="96" t="s">
        <v>140</v>
      </c>
      <c r="C161" s="46" t="s">
        <v>141</v>
      </c>
      <c r="D161" s="94">
        <v>200000</v>
      </c>
      <c r="E161" s="94">
        <v>200000</v>
      </c>
      <c r="F161" s="95">
        <v>86612.04</v>
      </c>
      <c r="G161" s="95">
        <v>43.306019999999997</v>
      </c>
    </row>
    <row r="162" spans="2:7" ht="25.5" x14ac:dyDescent="0.25">
      <c r="B162" s="97" t="s">
        <v>146</v>
      </c>
      <c r="C162" s="46" t="s">
        <v>145</v>
      </c>
      <c r="D162" s="98"/>
      <c r="E162" s="98"/>
      <c r="F162" s="68">
        <v>86612.04</v>
      </c>
      <c r="G162" s="98"/>
    </row>
    <row r="163" spans="2:7" x14ac:dyDescent="0.25">
      <c r="B163" s="91" t="s">
        <v>232</v>
      </c>
      <c r="C163" s="92" t="s">
        <v>261</v>
      </c>
      <c r="D163" s="65">
        <v>250000</v>
      </c>
      <c r="E163" s="65">
        <v>250000</v>
      </c>
      <c r="F163" s="66">
        <v>55744.2</v>
      </c>
      <c r="G163" s="66">
        <v>22.29768</v>
      </c>
    </row>
    <row r="164" spans="2:7" x14ac:dyDescent="0.25">
      <c r="B164" s="93" t="s">
        <v>185</v>
      </c>
      <c r="C164" s="46" t="s">
        <v>184</v>
      </c>
      <c r="D164" s="94">
        <v>250000</v>
      </c>
      <c r="E164" s="94">
        <v>250000</v>
      </c>
      <c r="F164" s="95">
        <v>55744.2</v>
      </c>
      <c r="G164" s="95">
        <v>22.29768</v>
      </c>
    </row>
    <row r="165" spans="2:7" ht="25.5" x14ac:dyDescent="0.25">
      <c r="B165" s="96" t="s">
        <v>210</v>
      </c>
      <c r="C165" s="46" t="s">
        <v>287</v>
      </c>
      <c r="D165" s="94">
        <v>250000</v>
      </c>
      <c r="E165" s="94">
        <v>250000</v>
      </c>
      <c r="F165" s="95">
        <v>55744.2</v>
      </c>
      <c r="G165" s="95">
        <v>22.29768</v>
      </c>
    </row>
    <row r="166" spans="2:7" ht="25.5" x14ac:dyDescent="0.25">
      <c r="B166" s="97" t="s">
        <v>211</v>
      </c>
      <c r="C166" s="46" t="s">
        <v>206</v>
      </c>
      <c r="D166" s="98"/>
      <c r="E166" s="98"/>
      <c r="F166" s="68">
        <v>55744.2</v>
      </c>
      <c r="G166" s="98"/>
    </row>
    <row r="167" spans="2:7" ht="25.5" x14ac:dyDescent="0.25">
      <c r="B167" s="91" t="s">
        <v>233</v>
      </c>
      <c r="C167" s="92" t="s">
        <v>262</v>
      </c>
      <c r="D167" s="65">
        <v>239541</v>
      </c>
      <c r="E167" s="65">
        <v>239541</v>
      </c>
      <c r="F167" s="66">
        <v>119430.17</v>
      </c>
      <c r="G167" s="66">
        <v>49.8579241131998</v>
      </c>
    </row>
    <row r="168" spans="2:7" x14ac:dyDescent="0.25">
      <c r="B168" s="93" t="s">
        <v>185</v>
      </c>
      <c r="C168" s="46" t="s">
        <v>184</v>
      </c>
      <c r="D168" s="94">
        <v>239541</v>
      </c>
      <c r="E168" s="94">
        <v>239541</v>
      </c>
      <c r="F168" s="95">
        <v>119430.17</v>
      </c>
      <c r="G168" s="95">
        <v>49.8579241131998</v>
      </c>
    </row>
    <row r="169" spans="2:7" x14ac:dyDescent="0.25">
      <c r="B169" s="96" t="s">
        <v>73</v>
      </c>
      <c r="C169" s="46" t="s">
        <v>5</v>
      </c>
      <c r="D169" s="94">
        <v>174475</v>
      </c>
      <c r="E169" s="94">
        <v>174475</v>
      </c>
      <c r="F169" s="95">
        <v>107543.03999999999</v>
      </c>
      <c r="G169" s="95">
        <v>61.638079954148203</v>
      </c>
    </row>
    <row r="170" spans="2:7" x14ac:dyDescent="0.25">
      <c r="B170" s="97" t="s">
        <v>74</v>
      </c>
      <c r="C170" s="46" t="s">
        <v>30</v>
      </c>
      <c r="D170" s="98"/>
      <c r="E170" s="98"/>
      <c r="F170" s="68">
        <v>89262.65</v>
      </c>
      <c r="G170" s="98"/>
    </row>
    <row r="171" spans="2:7" x14ac:dyDescent="0.25">
      <c r="B171" s="97" t="s">
        <v>78</v>
      </c>
      <c r="C171" s="46" t="s">
        <v>77</v>
      </c>
      <c r="D171" s="98"/>
      <c r="E171" s="98"/>
      <c r="F171" s="68">
        <v>3133.95</v>
      </c>
      <c r="G171" s="98"/>
    </row>
    <row r="172" spans="2:7" x14ac:dyDescent="0.25">
      <c r="B172" s="97" t="s">
        <v>80</v>
      </c>
      <c r="C172" s="46" t="s">
        <v>81</v>
      </c>
      <c r="D172" s="98"/>
      <c r="E172" s="98"/>
      <c r="F172" s="68">
        <v>15146.44</v>
      </c>
      <c r="G172" s="98"/>
    </row>
    <row r="173" spans="2:7" x14ac:dyDescent="0.25">
      <c r="B173" s="96" t="s">
        <v>82</v>
      </c>
      <c r="C173" s="46" t="s">
        <v>13</v>
      </c>
      <c r="D173" s="94">
        <v>51794</v>
      </c>
      <c r="E173" s="94">
        <v>51794</v>
      </c>
      <c r="F173" s="95">
        <v>11887.13</v>
      </c>
      <c r="G173" s="95">
        <v>22.9507858053056</v>
      </c>
    </row>
    <row r="174" spans="2:7" x14ac:dyDescent="0.25">
      <c r="B174" s="97" t="s">
        <v>83</v>
      </c>
      <c r="C174" s="46" t="s">
        <v>32</v>
      </c>
      <c r="D174" s="98"/>
      <c r="E174" s="98"/>
      <c r="F174" s="68">
        <v>1386.99</v>
      </c>
      <c r="G174" s="98"/>
    </row>
    <row r="175" spans="2:7" x14ac:dyDescent="0.25">
      <c r="B175" s="97" t="s">
        <v>84</v>
      </c>
      <c r="C175" s="46" t="s">
        <v>85</v>
      </c>
      <c r="D175" s="98"/>
      <c r="E175" s="98"/>
      <c r="F175" s="68">
        <v>1006.61</v>
      </c>
      <c r="G175" s="98"/>
    </row>
    <row r="176" spans="2:7" x14ac:dyDescent="0.25">
      <c r="B176" s="97" t="s">
        <v>107</v>
      </c>
      <c r="C176" s="46" t="s">
        <v>108</v>
      </c>
      <c r="D176" s="98"/>
      <c r="E176" s="98"/>
      <c r="F176" s="68">
        <v>8291.2900000000009</v>
      </c>
      <c r="G176" s="98"/>
    </row>
    <row r="177" spans="2:7" x14ac:dyDescent="0.25">
      <c r="B177" s="97" t="s">
        <v>124</v>
      </c>
      <c r="C177" s="46" t="s">
        <v>125</v>
      </c>
      <c r="D177" s="98"/>
      <c r="E177" s="98"/>
      <c r="F177" s="68">
        <v>1202.24</v>
      </c>
      <c r="G177" s="98"/>
    </row>
    <row r="178" spans="2:7" x14ac:dyDescent="0.25">
      <c r="B178" s="96" t="s">
        <v>170</v>
      </c>
      <c r="C178" s="46" t="s">
        <v>171</v>
      </c>
      <c r="D178" s="94">
        <v>13272</v>
      </c>
      <c r="E178" s="94">
        <v>13272</v>
      </c>
      <c r="F178" s="100"/>
      <c r="G178" s="100"/>
    </row>
    <row r="179" spans="2:7" x14ac:dyDescent="0.25">
      <c r="B179" s="91" t="s">
        <v>234</v>
      </c>
      <c r="C179" s="92" t="s">
        <v>263</v>
      </c>
      <c r="D179" s="65">
        <v>12000000</v>
      </c>
      <c r="E179" s="65">
        <v>12000000</v>
      </c>
      <c r="F179" s="66">
        <v>8714435.6999999993</v>
      </c>
      <c r="G179" s="66">
        <v>72.620297500000007</v>
      </c>
    </row>
    <row r="180" spans="2:7" x14ac:dyDescent="0.25">
      <c r="B180" s="93" t="s">
        <v>193</v>
      </c>
      <c r="C180" s="46" t="s">
        <v>194</v>
      </c>
      <c r="D180" s="94">
        <v>12000000</v>
      </c>
      <c r="E180" s="94">
        <v>12000000</v>
      </c>
      <c r="F180" s="95">
        <v>8714435.6999999993</v>
      </c>
      <c r="G180" s="95">
        <v>72.620297500000007</v>
      </c>
    </row>
    <row r="181" spans="2:7" x14ac:dyDescent="0.25">
      <c r="B181" s="96" t="s">
        <v>188</v>
      </c>
      <c r="C181" s="46" t="s">
        <v>290</v>
      </c>
      <c r="D181" s="94">
        <v>12000000</v>
      </c>
      <c r="E181" s="94">
        <v>12000000</v>
      </c>
      <c r="F181" s="95">
        <v>8714435.6999999993</v>
      </c>
      <c r="G181" s="95">
        <v>72.620297500000007</v>
      </c>
    </row>
    <row r="182" spans="2:7" ht="25.5" x14ac:dyDescent="0.25">
      <c r="B182" s="97" t="s">
        <v>208</v>
      </c>
      <c r="C182" s="46" t="s">
        <v>213</v>
      </c>
      <c r="D182" s="98"/>
      <c r="E182" s="98"/>
      <c r="F182" s="68">
        <v>222082.35</v>
      </c>
      <c r="G182" s="98"/>
    </row>
    <row r="183" spans="2:7" x14ac:dyDescent="0.25">
      <c r="B183" s="97" t="s">
        <v>209</v>
      </c>
      <c r="C183" s="46" t="s">
        <v>214</v>
      </c>
      <c r="D183" s="98"/>
      <c r="E183" s="98"/>
      <c r="F183" s="68">
        <v>8492353.3499999996</v>
      </c>
      <c r="G183" s="98"/>
    </row>
    <row r="184" spans="2:7" ht="25.5" x14ac:dyDescent="0.25">
      <c r="B184" s="91" t="s">
        <v>236</v>
      </c>
      <c r="C184" s="92" t="s">
        <v>265</v>
      </c>
      <c r="D184" s="65">
        <v>410854</v>
      </c>
      <c r="E184" s="65">
        <v>410854</v>
      </c>
      <c r="F184" s="66">
        <v>282197.74</v>
      </c>
      <c r="G184" s="66">
        <v>68.685649890228603</v>
      </c>
    </row>
    <row r="185" spans="2:7" x14ac:dyDescent="0.25">
      <c r="B185" s="93" t="s">
        <v>226</v>
      </c>
      <c r="C185" s="46" t="s">
        <v>186</v>
      </c>
      <c r="D185" s="94">
        <v>65249</v>
      </c>
      <c r="E185" s="94">
        <v>65249</v>
      </c>
      <c r="F185" s="95">
        <v>42263.97</v>
      </c>
      <c r="G185" s="95">
        <v>64.773360511272202</v>
      </c>
    </row>
    <row r="186" spans="2:7" x14ac:dyDescent="0.25">
      <c r="B186" s="96" t="s">
        <v>73</v>
      </c>
      <c r="C186" s="46" t="s">
        <v>5</v>
      </c>
      <c r="D186" s="94">
        <v>52525</v>
      </c>
      <c r="E186" s="94">
        <v>52525</v>
      </c>
      <c r="F186" s="95">
        <v>37714.39</v>
      </c>
      <c r="G186" s="95">
        <v>71.8027415516421</v>
      </c>
    </row>
    <row r="187" spans="2:7" x14ac:dyDescent="0.25">
      <c r="B187" s="97" t="s">
        <v>74</v>
      </c>
      <c r="C187" s="46" t="s">
        <v>30</v>
      </c>
      <c r="D187" s="98"/>
      <c r="E187" s="98"/>
      <c r="F187" s="68">
        <v>31186.71</v>
      </c>
      <c r="G187" s="98"/>
    </row>
    <row r="188" spans="2:7" x14ac:dyDescent="0.25">
      <c r="B188" s="97" t="s">
        <v>75</v>
      </c>
      <c r="C188" s="46" t="s">
        <v>76</v>
      </c>
      <c r="D188" s="98"/>
      <c r="E188" s="98"/>
      <c r="F188" s="68">
        <v>758.84</v>
      </c>
      <c r="G188" s="98"/>
    </row>
    <row r="189" spans="2:7" x14ac:dyDescent="0.25">
      <c r="B189" s="97" t="s">
        <v>78</v>
      </c>
      <c r="C189" s="46" t="s">
        <v>77</v>
      </c>
      <c r="D189" s="98"/>
      <c r="E189" s="98"/>
      <c r="F189" s="68">
        <v>1483.31</v>
      </c>
      <c r="G189" s="98"/>
    </row>
    <row r="190" spans="2:7" x14ac:dyDescent="0.25">
      <c r="B190" s="97" t="s">
        <v>80</v>
      </c>
      <c r="C190" s="46" t="s">
        <v>81</v>
      </c>
      <c r="D190" s="98"/>
      <c r="E190" s="98"/>
      <c r="F190" s="68">
        <v>4285.53</v>
      </c>
      <c r="G190" s="98"/>
    </row>
    <row r="191" spans="2:7" x14ac:dyDescent="0.25">
      <c r="B191" s="96" t="s">
        <v>82</v>
      </c>
      <c r="C191" s="46" t="s">
        <v>13</v>
      </c>
      <c r="D191" s="94">
        <v>6624</v>
      </c>
      <c r="E191" s="94">
        <v>6624</v>
      </c>
      <c r="F191" s="95">
        <v>4161.33</v>
      </c>
      <c r="G191" s="95">
        <v>62.822010869565197</v>
      </c>
    </row>
    <row r="192" spans="2:7" x14ac:dyDescent="0.25">
      <c r="B192" s="97" t="s">
        <v>83</v>
      </c>
      <c r="C192" s="46" t="s">
        <v>32</v>
      </c>
      <c r="D192" s="98"/>
      <c r="E192" s="98"/>
      <c r="F192" s="68">
        <v>1094.28</v>
      </c>
      <c r="G192" s="98"/>
    </row>
    <row r="193" spans="2:7" x14ac:dyDescent="0.25">
      <c r="B193" s="97" t="s">
        <v>84</v>
      </c>
      <c r="C193" s="46" t="s">
        <v>85</v>
      </c>
      <c r="D193" s="98"/>
      <c r="E193" s="98"/>
      <c r="F193" s="68">
        <v>558.11</v>
      </c>
      <c r="G193" s="98"/>
    </row>
    <row r="194" spans="2:7" x14ac:dyDescent="0.25">
      <c r="B194" s="97" t="s">
        <v>107</v>
      </c>
      <c r="C194" s="46" t="s">
        <v>108</v>
      </c>
      <c r="D194" s="98"/>
      <c r="E194" s="98"/>
      <c r="F194" s="68">
        <v>2508.94</v>
      </c>
      <c r="G194" s="98"/>
    </row>
    <row r="195" spans="2:7" x14ac:dyDescent="0.25">
      <c r="B195" s="96" t="s">
        <v>133</v>
      </c>
      <c r="C195" s="46" t="s">
        <v>134</v>
      </c>
      <c r="D195" s="94">
        <v>100</v>
      </c>
      <c r="E195" s="94">
        <v>100</v>
      </c>
      <c r="F195" s="95">
        <v>97.06</v>
      </c>
      <c r="G195" s="95">
        <v>97.06</v>
      </c>
    </row>
    <row r="196" spans="2:7" x14ac:dyDescent="0.25">
      <c r="B196" s="97" t="s">
        <v>136</v>
      </c>
      <c r="C196" s="46" t="s">
        <v>137</v>
      </c>
      <c r="D196" s="98"/>
      <c r="E196" s="98"/>
      <c r="F196" s="68">
        <v>97.06</v>
      </c>
      <c r="G196" s="98"/>
    </row>
    <row r="197" spans="2:7" x14ac:dyDescent="0.25">
      <c r="B197" s="96" t="s">
        <v>170</v>
      </c>
      <c r="C197" s="46" t="s">
        <v>171</v>
      </c>
      <c r="D197" s="94">
        <v>6000</v>
      </c>
      <c r="E197" s="94">
        <v>6000</v>
      </c>
      <c r="F197" s="95">
        <v>291.19</v>
      </c>
      <c r="G197" s="95">
        <v>4.8531666666666702</v>
      </c>
    </row>
    <row r="198" spans="2:7" x14ac:dyDescent="0.25">
      <c r="B198" s="97" t="s">
        <v>173</v>
      </c>
      <c r="C198" s="46" t="s">
        <v>174</v>
      </c>
      <c r="D198" s="98"/>
      <c r="E198" s="98"/>
      <c r="F198" s="68">
        <v>291.19</v>
      </c>
      <c r="G198" s="98"/>
    </row>
    <row r="199" spans="2:7" ht="25.5" x14ac:dyDescent="0.25">
      <c r="B199" s="93" t="s">
        <v>235</v>
      </c>
      <c r="C199" s="46" t="s">
        <v>264</v>
      </c>
      <c r="D199" s="94">
        <v>345605</v>
      </c>
      <c r="E199" s="94">
        <v>345605</v>
      </c>
      <c r="F199" s="95">
        <v>239933.77</v>
      </c>
      <c r="G199" s="95">
        <v>69.424276269151207</v>
      </c>
    </row>
    <row r="200" spans="2:7" x14ac:dyDescent="0.25">
      <c r="B200" s="96" t="s">
        <v>73</v>
      </c>
      <c r="C200" s="46" t="s">
        <v>5</v>
      </c>
      <c r="D200" s="94">
        <v>292975</v>
      </c>
      <c r="E200" s="94">
        <v>292975</v>
      </c>
      <c r="F200" s="95">
        <v>213715</v>
      </c>
      <c r="G200" s="95">
        <v>72.946497141394303</v>
      </c>
    </row>
    <row r="201" spans="2:7" x14ac:dyDescent="0.25">
      <c r="B201" s="97" t="s">
        <v>74</v>
      </c>
      <c r="C201" s="46" t="s">
        <v>30</v>
      </c>
      <c r="D201" s="98"/>
      <c r="E201" s="98"/>
      <c r="F201" s="68">
        <v>176724.71</v>
      </c>
      <c r="G201" s="98"/>
    </row>
    <row r="202" spans="2:7" x14ac:dyDescent="0.25">
      <c r="B202" s="97" t="s">
        <v>75</v>
      </c>
      <c r="C202" s="46" t="s">
        <v>76</v>
      </c>
      <c r="D202" s="98"/>
      <c r="E202" s="98"/>
      <c r="F202" s="68">
        <v>4300.16</v>
      </c>
      <c r="G202" s="98"/>
    </row>
    <row r="203" spans="2:7" x14ac:dyDescent="0.25">
      <c r="B203" s="97" t="s">
        <v>78</v>
      </c>
      <c r="C203" s="46" t="s">
        <v>77</v>
      </c>
      <c r="D203" s="98"/>
      <c r="E203" s="98"/>
      <c r="F203" s="68">
        <v>8405.42</v>
      </c>
      <c r="G203" s="98"/>
    </row>
    <row r="204" spans="2:7" x14ac:dyDescent="0.25">
      <c r="B204" s="97" t="s">
        <v>80</v>
      </c>
      <c r="C204" s="46" t="s">
        <v>81</v>
      </c>
      <c r="D204" s="98"/>
      <c r="E204" s="98"/>
      <c r="F204" s="68">
        <v>24284.71</v>
      </c>
      <c r="G204" s="98"/>
    </row>
    <row r="205" spans="2:7" x14ac:dyDescent="0.25">
      <c r="B205" s="96" t="s">
        <v>82</v>
      </c>
      <c r="C205" s="46" t="s">
        <v>13</v>
      </c>
      <c r="D205" s="94">
        <v>34630</v>
      </c>
      <c r="E205" s="94">
        <v>34630</v>
      </c>
      <c r="F205" s="95">
        <v>24018.84</v>
      </c>
      <c r="G205" s="95">
        <v>69.358475310424495</v>
      </c>
    </row>
    <row r="206" spans="2:7" x14ac:dyDescent="0.25">
      <c r="B206" s="97" t="s">
        <v>83</v>
      </c>
      <c r="C206" s="46" t="s">
        <v>32</v>
      </c>
      <c r="D206" s="98"/>
      <c r="E206" s="98"/>
      <c r="F206" s="68">
        <v>6638.91</v>
      </c>
      <c r="G206" s="98"/>
    </row>
    <row r="207" spans="2:7" x14ac:dyDescent="0.25">
      <c r="B207" s="97" t="s">
        <v>84</v>
      </c>
      <c r="C207" s="46" t="s">
        <v>85</v>
      </c>
      <c r="D207" s="98"/>
      <c r="E207" s="98"/>
      <c r="F207" s="68">
        <v>3162.6</v>
      </c>
      <c r="G207" s="98"/>
    </row>
    <row r="208" spans="2:7" x14ac:dyDescent="0.25">
      <c r="B208" s="97" t="s">
        <v>107</v>
      </c>
      <c r="C208" s="46" t="s">
        <v>108</v>
      </c>
      <c r="D208" s="98"/>
      <c r="E208" s="98"/>
      <c r="F208" s="68">
        <v>14217.33</v>
      </c>
      <c r="G208" s="98"/>
    </row>
    <row r="209" spans="2:7" x14ac:dyDescent="0.25">
      <c r="B209" s="96" t="s">
        <v>133</v>
      </c>
      <c r="C209" s="46" t="s">
        <v>134</v>
      </c>
      <c r="D209" s="94">
        <v>500</v>
      </c>
      <c r="E209" s="94">
        <v>500</v>
      </c>
      <c r="F209" s="95">
        <v>549.87</v>
      </c>
      <c r="G209" s="95">
        <v>109.974</v>
      </c>
    </row>
    <row r="210" spans="2:7" x14ac:dyDescent="0.25">
      <c r="B210" s="97" t="s">
        <v>136</v>
      </c>
      <c r="C210" s="46" t="s">
        <v>137</v>
      </c>
      <c r="D210" s="98"/>
      <c r="E210" s="98"/>
      <c r="F210" s="68">
        <v>549.87</v>
      </c>
      <c r="G210" s="98"/>
    </row>
    <row r="211" spans="2:7" x14ac:dyDescent="0.25">
      <c r="B211" s="96" t="s">
        <v>170</v>
      </c>
      <c r="C211" s="46" t="s">
        <v>171</v>
      </c>
      <c r="D211" s="94">
        <v>17500</v>
      </c>
      <c r="E211" s="94">
        <v>17500</v>
      </c>
      <c r="F211" s="95">
        <v>1650.06</v>
      </c>
      <c r="G211" s="95">
        <v>9.4289142857142902</v>
      </c>
    </row>
    <row r="212" spans="2:7" x14ac:dyDescent="0.25">
      <c r="B212" s="97" t="s">
        <v>173</v>
      </c>
      <c r="C212" s="46" t="s">
        <v>174</v>
      </c>
      <c r="D212" s="98"/>
      <c r="E212" s="98"/>
      <c r="F212" s="68">
        <v>1650.06</v>
      </c>
      <c r="G212" s="98"/>
    </row>
    <row r="213" spans="2:7" ht="25.5" x14ac:dyDescent="0.25">
      <c r="B213" s="91" t="s">
        <v>237</v>
      </c>
      <c r="C213" s="92" t="s">
        <v>266</v>
      </c>
      <c r="D213" s="65">
        <v>1000000</v>
      </c>
      <c r="E213" s="65">
        <v>1000000</v>
      </c>
      <c r="F213" s="66">
        <v>466001.07</v>
      </c>
      <c r="G213" s="66">
        <v>46.600107000000001</v>
      </c>
    </row>
    <row r="214" spans="2:7" x14ac:dyDescent="0.25">
      <c r="B214" s="93" t="s">
        <v>238</v>
      </c>
      <c r="C214" s="46" t="s">
        <v>267</v>
      </c>
      <c r="D214" s="94">
        <v>1000000</v>
      </c>
      <c r="E214" s="94">
        <v>1000000</v>
      </c>
      <c r="F214" s="95">
        <v>466001.07</v>
      </c>
      <c r="G214" s="95">
        <v>46.600107000000001</v>
      </c>
    </row>
    <row r="215" spans="2:7" x14ac:dyDescent="0.25">
      <c r="B215" s="96" t="s">
        <v>140</v>
      </c>
      <c r="C215" s="46" t="s">
        <v>141</v>
      </c>
      <c r="D215" s="94">
        <v>1000000</v>
      </c>
      <c r="E215" s="94">
        <v>1000000</v>
      </c>
      <c r="F215" s="95">
        <v>466001.07</v>
      </c>
      <c r="G215" s="95">
        <v>46.600107000000001</v>
      </c>
    </row>
    <row r="216" spans="2:7" ht="25.5" x14ac:dyDescent="0.25">
      <c r="B216" s="97" t="s">
        <v>146</v>
      </c>
      <c r="C216" s="46" t="s">
        <v>145</v>
      </c>
      <c r="D216" s="98"/>
      <c r="E216" s="98"/>
      <c r="F216" s="68">
        <v>466001.07</v>
      </c>
      <c r="G216" s="98"/>
    </row>
    <row r="217" spans="2:7" ht="25.5" x14ac:dyDescent="0.25">
      <c r="B217" s="91" t="s">
        <v>239</v>
      </c>
      <c r="C217" s="92" t="s">
        <v>291</v>
      </c>
      <c r="D217" s="65">
        <v>42000000</v>
      </c>
      <c r="E217" s="65">
        <v>42000000</v>
      </c>
      <c r="F217" s="66">
        <v>37293353.280000001</v>
      </c>
      <c r="G217" s="66">
        <v>88.793698285714299</v>
      </c>
    </row>
    <row r="218" spans="2:7" x14ac:dyDescent="0.25">
      <c r="B218" s="93" t="s">
        <v>220</v>
      </c>
      <c r="C218" s="46" t="s">
        <v>250</v>
      </c>
      <c r="D218" s="94">
        <v>42000000</v>
      </c>
      <c r="E218" s="94">
        <v>42000000</v>
      </c>
      <c r="F218" s="95">
        <v>37293353.280000001</v>
      </c>
      <c r="G218" s="95">
        <v>88.793698285714299</v>
      </c>
    </row>
    <row r="219" spans="2:7" x14ac:dyDescent="0.25">
      <c r="B219" s="96" t="s">
        <v>188</v>
      </c>
      <c r="C219" s="46" t="s">
        <v>290</v>
      </c>
      <c r="D219" s="94">
        <v>42000000</v>
      </c>
      <c r="E219" s="94">
        <v>42000000</v>
      </c>
      <c r="F219" s="95">
        <v>37293353.280000001</v>
      </c>
      <c r="G219" s="95">
        <v>88.793698285714299</v>
      </c>
    </row>
    <row r="220" spans="2:7" ht="25.5" x14ac:dyDescent="0.25">
      <c r="B220" s="97" t="s">
        <v>208</v>
      </c>
      <c r="C220" s="46" t="s">
        <v>213</v>
      </c>
      <c r="D220" s="98"/>
      <c r="E220" s="98"/>
      <c r="F220" s="68">
        <v>29237626.800000001</v>
      </c>
      <c r="G220" s="98"/>
    </row>
    <row r="221" spans="2:7" x14ac:dyDescent="0.25">
      <c r="B221" s="97" t="s">
        <v>209</v>
      </c>
      <c r="C221" s="46" t="s">
        <v>214</v>
      </c>
      <c r="D221" s="98"/>
      <c r="E221" s="98"/>
      <c r="F221" s="68">
        <v>8055726.4800000004</v>
      </c>
      <c r="G221" s="98"/>
    </row>
    <row r="222" spans="2:7" x14ac:dyDescent="0.25">
      <c r="B222" s="91" t="s">
        <v>240</v>
      </c>
      <c r="C222" s="92" t="s">
        <v>268</v>
      </c>
      <c r="D222" s="65">
        <v>109306</v>
      </c>
      <c r="E222" s="65">
        <v>109306</v>
      </c>
      <c r="F222" s="66">
        <v>74074.06</v>
      </c>
      <c r="G222" s="66">
        <v>67.767606535780303</v>
      </c>
    </row>
    <row r="223" spans="2:7" x14ac:dyDescent="0.25">
      <c r="B223" s="93" t="s">
        <v>188</v>
      </c>
      <c r="C223" s="46" t="s">
        <v>189</v>
      </c>
      <c r="D223" s="94">
        <v>54653</v>
      </c>
      <c r="E223" s="94">
        <v>54653</v>
      </c>
      <c r="F223" s="95">
        <v>37037.03</v>
      </c>
      <c r="G223" s="95">
        <v>67.767606535780303</v>
      </c>
    </row>
    <row r="224" spans="2:7" x14ac:dyDescent="0.25">
      <c r="B224" s="96" t="s">
        <v>73</v>
      </c>
      <c r="C224" s="46" t="s">
        <v>5</v>
      </c>
      <c r="D224" s="94">
        <v>35881</v>
      </c>
      <c r="E224" s="94">
        <v>35881</v>
      </c>
      <c r="F224" s="95">
        <v>35611.53</v>
      </c>
      <c r="G224" s="95">
        <v>99.248989716005696</v>
      </c>
    </row>
    <row r="225" spans="2:7" x14ac:dyDescent="0.25">
      <c r="B225" s="97" t="s">
        <v>74</v>
      </c>
      <c r="C225" s="46" t="s">
        <v>30</v>
      </c>
      <c r="D225" s="98"/>
      <c r="E225" s="98"/>
      <c r="F225" s="68">
        <v>29420.76</v>
      </c>
      <c r="G225" s="98"/>
    </row>
    <row r="226" spans="2:7" x14ac:dyDescent="0.25">
      <c r="B226" s="97" t="s">
        <v>78</v>
      </c>
      <c r="C226" s="46" t="s">
        <v>77</v>
      </c>
      <c r="D226" s="98"/>
      <c r="E226" s="98"/>
      <c r="F226" s="68">
        <v>1178.57</v>
      </c>
      <c r="G226" s="98"/>
    </row>
    <row r="227" spans="2:7" x14ac:dyDescent="0.25">
      <c r="B227" s="97" t="s">
        <v>80</v>
      </c>
      <c r="C227" s="46" t="s">
        <v>81</v>
      </c>
      <c r="D227" s="98"/>
      <c r="E227" s="98"/>
      <c r="F227" s="68">
        <v>5012.2</v>
      </c>
      <c r="G227" s="98"/>
    </row>
    <row r="228" spans="2:7" x14ac:dyDescent="0.25">
      <c r="B228" s="96" t="s">
        <v>82</v>
      </c>
      <c r="C228" s="46" t="s">
        <v>13</v>
      </c>
      <c r="D228" s="94">
        <v>18772</v>
      </c>
      <c r="E228" s="94">
        <v>18772</v>
      </c>
      <c r="F228" s="95">
        <v>1425.5</v>
      </c>
      <c r="G228" s="95">
        <v>7.5937566588536098</v>
      </c>
    </row>
    <row r="229" spans="2:7" x14ac:dyDescent="0.25">
      <c r="B229" s="97" t="s">
        <v>84</v>
      </c>
      <c r="C229" s="46" t="s">
        <v>85</v>
      </c>
      <c r="D229" s="98"/>
      <c r="E229" s="98"/>
      <c r="F229" s="68">
        <v>505.5</v>
      </c>
      <c r="G229" s="98"/>
    </row>
    <row r="230" spans="2:7" x14ac:dyDescent="0.25">
      <c r="B230" s="97" t="s">
        <v>111</v>
      </c>
      <c r="C230" s="46" t="s">
        <v>112</v>
      </c>
      <c r="D230" s="98"/>
      <c r="E230" s="98"/>
      <c r="F230" s="68">
        <v>920</v>
      </c>
      <c r="G230" s="98"/>
    </row>
    <row r="231" spans="2:7" x14ac:dyDescent="0.25">
      <c r="B231" s="93" t="s">
        <v>238</v>
      </c>
      <c r="C231" s="46" t="s">
        <v>267</v>
      </c>
      <c r="D231" s="94">
        <v>54653</v>
      </c>
      <c r="E231" s="94">
        <v>54653</v>
      </c>
      <c r="F231" s="95">
        <v>37037.03</v>
      </c>
      <c r="G231" s="95">
        <v>67.767606535780303</v>
      </c>
    </row>
    <row r="232" spans="2:7" x14ac:dyDescent="0.25">
      <c r="B232" s="96" t="s">
        <v>73</v>
      </c>
      <c r="C232" s="46" t="s">
        <v>5</v>
      </c>
      <c r="D232" s="94">
        <v>35881</v>
      </c>
      <c r="E232" s="94">
        <v>35881</v>
      </c>
      <c r="F232" s="95">
        <v>35611.519999999997</v>
      </c>
      <c r="G232" s="95">
        <v>99.248961846102404</v>
      </c>
    </row>
    <row r="233" spans="2:7" x14ac:dyDescent="0.25">
      <c r="B233" s="97" t="s">
        <v>74</v>
      </c>
      <c r="C233" s="46" t="s">
        <v>30</v>
      </c>
      <c r="D233" s="98"/>
      <c r="E233" s="98"/>
      <c r="F233" s="68">
        <v>29420.76</v>
      </c>
      <c r="G233" s="98"/>
    </row>
    <row r="234" spans="2:7" x14ac:dyDescent="0.25">
      <c r="B234" s="97" t="s">
        <v>78</v>
      </c>
      <c r="C234" s="46" t="s">
        <v>77</v>
      </c>
      <c r="D234" s="98"/>
      <c r="E234" s="98"/>
      <c r="F234" s="68">
        <v>1178.56</v>
      </c>
      <c r="G234" s="98"/>
    </row>
    <row r="235" spans="2:7" x14ac:dyDescent="0.25">
      <c r="B235" s="97" t="s">
        <v>80</v>
      </c>
      <c r="C235" s="46" t="s">
        <v>81</v>
      </c>
      <c r="D235" s="98"/>
      <c r="E235" s="98"/>
      <c r="F235" s="68">
        <v>5012.2</v>
      </c>
      <c r="G235" s="98"/>
    </row>
    <row r="236" spans="2:7" x14ac:dyDescent="0.25">
      <c r="B236" s="96" t="s">
        <v>82</v>
      </c>
      <c r="C236" s="46" t="s">
        <v>13</v>
      </c>
      <c r="D236" s="94">
        <v>18772</v>
      </c>
      <c r="E236" s="94">
        <v>18772</v>
      </c>
      <c r="F236" s="95">
        <v>1425.51</v>
      </c>
      <c r="G236" s="95">
        <v>7.5938099296825099</v>
      </c>
    </row>
    <row r="237" spans="2:7" x14ac:dyDescent="0.25">
      <c r="B237" s="97" t="s">
        <v>84</v>
      </c>
      <c r="C237" s="46" t="s">
        <v>85</v>
      </c>
      <c r="D237" s="98"/>
      <c r="E237" s="98"/>
      <c r="F237" s="68">
        <v>505.51</v>
      </c>
      <c r="G237" s="98"/>
    </row>
    <row r="238" spans="2:7" x14ac:dyDescent="0.25">
      <c r="B238" s="97" t="s">
        <v>111</v>
      </c>
      <c r="C238" s="46" t="s">
        <v>112</v>
      </c>
      <c r="D238" s="98"/>
      <c r="E238" s="98"/>
      <c r="F238" s="68">
        <v>920</v>
      </c>
      <c r="G238" s="98"/>
    </row>
    <row r="239" spans="2:7" x14ac:dyDescent="0.25">
      <c r="B239" s="91" t="s">
        <v>241</v>
      </c>
      <c r="C239" s="92" t="s">
        <v>269</v>
      </c>
      <c r="D239" s="65">
        <v>1649685</v>
      </c>
      <c r="E239" s="65">
        <v>1649685</v>
      </c>
      <c r="F239" s="66">
        <v>266315.24</v>
      </c>
      <c r="G239" s="66">
        <v>16.143399497479798</v>
      </c>
    </row>
    <row r="240" spans="2:7" x14ac:dyDescent="0.25">
      <c r="B240" s="93" t="s">
        <v>226</v>
      </c>
      <c r="C240" s="46" t="s">
        <v>186</v>
      </c>
      <c r="D240" s="94">
        <v>100693</v>
      </c>
      <c r="E240" s="94">
        <v>100693</v>
      </c>
      <c r="F240" s="95">
        <v>39947.360000000001</v>
      </c>
      <c r="G240" s="95">
        <v>39.672430059686398</v>
      </c>
    </row>
    <row r="241" spans="2:7" x14ac:dyDescent="0.25">
      <c r="B241" s="96" t="s">
        <v>73</v>
      </c>
      <c r="C241" s="46" t="s">
        <v>5</v>
      </c>
      <c r="D241" s="94">
        <v>34220</v>
      </c>
      <c r="E241" s="94">
        <v>34220</v>
      </c>
      <c r="F241" s="95">
        <v>24047.55</v>
      </c>
      <c r="G241" s="95">
        <v>70.273378141437803</v>
      </c>
    </row>
    <row r="242" spans="2:7" x14ac:dyDescent="0.25">
      <c r="B242" s="97" t="s">
        <v>74</v>
      </c>
      <c r="C242" s="46" t="s">
        <v>30</v>
      </c>
      <c r="D242" s="98"/>
      <c r="E242" s="98"/>
      <c r="F242" s="68">
        <v>19592.419999999998</v>
      </c>
      <c r="G242" s="98"/>
    </row>
    <row r="243" spans="2:7" x14ac:dyDescent="0.25">
      <c r="B243" s="97" t="s">
        <v>78</v>
      </c>
      <c r="C243" s="46" t="s">
        <v>77</v>
      </c>
      <c r="D243" s="98"/>
      <c r="E243" s="98"/>
      <c r="F243" s="68">
        <v>1063.03</v>
      </c>
      <c r="G243" s="98"/>
    </row>
    <row r="244" spans="2:7" x14ac:dyDescent="0.25">
      <c r="B244" s="97" t="s">
        <v>80</v>
      </c>
      <c r="C244" s="46" t="s">
        <v>81</v>
      </c>
      <c r="D244" s="98"/>
      <c r="E244" s="98"/>
      <c r="F244" s="68">
        <v>3392.1</v>
      </c>
      <c r="G244" s="98"/>
    </row>
    <row r="245" spans="2:7" x14ac:dyDescent="0.25">
      <c r="B245" s="96" t="s">
        <v>82</v>
      </c>
      <c r="C245" s="46" t="s">
        <v>13</v>
      </c>
      <c r="D245" s="94">
        <v>58648</v>
      </c>
      <c r="E245" s="94">
        <v>58648</v>
      </c>
      <c r="F245" s="95">
        <v>9395.92</v>
      </c>
      <c r="G245" s="95">
        <v>16.020870276906301</v>
      </c>
    </row>
    <row r="246" spans="2:7" x14ac:dyDescent="0.25">
      <c r="B246" s="97" t="s">
        <v>83</v>
      </c>
      <c r="C246" s="46" t="s">
        <v>32</v>
      </c>
      <c r="D246" s="98"/>
      <c r="E246" s="98"/>
      <c r="F246" s="68">
        <v>516.78</v>
      </c>
      <c r="G246" s="98"/>
    </row>
    <row r="247" spans="2:7" x14ac:dyDescent="0.25">
      <c r="B247" s="97" t="s">
        <v>84</v>
      </c>
      <c r="C247" s="46" t="s">
        <v>85</v>
      </c>
      <c r="D247" s="98"/>
      <c r="E247" s="98"/>
      <c r="F247" s="68">
        <v>856.95</v>
      </c>
      <c r="G247" s="98"/>
    </row>
    <row r="248" spans="2:7" x14ac:dyDescent="0.25">
      <c r="B248" s="97" t="s">
        <v>88</v>
      </c>
      <c r="C248" s="46" t="s">
        <v>89</v>
      </c>
      <c r="D248" s="98"/>
      <c r="E248" s="98"/>
      <c r="F248" s="68">
        <v>25.35</v>
      </c>
      <c r="G248" s="98"/>
    </row>
    <row r="249" spans="2:7" x14ac:dyDescent="0.25">
      <c r="B249" s="97" t="s">
        <v>103</v>
      </c>
      <c r="C249" s="46" t="s">
        <v>104</v>
      </c>
      <c r="D249" s="98"/>
      <c r="E249" s="98"/>
      <c r="F249" s="68">
        <v>3320.88</v>
      </c>
      <c r="G249" s="98"/>
    </row>
    <row r="250" spans="2:7" x14ac:dyDescent="0.25">
      <c r="B250" s="97" t="s">
        <v>107</v>
      </c>
      <c r="C250" s="46" t="s">
        <v>108</v>
      </c>
      <c r="D250" s="98"/>
      <c r="E250" s="98"/>
      <c r="F250" s="68">
        <v>410.75</v>
      </c>
      <c r="G250" s="98"/>
    </row>
    <row r="251" spans="2:7" x14ac:dyDescent="0.25">
      <c r="B251" s="97" t="s">
        <v>111</v>
      </c>
      <c r="C251" s="46" t="s">
        <v>112</v>
      </c>
      <c r="D251" s="98"/>
      <c r="E251" s="98"/>
      <c r="F251" s="68">
        <v>843.75</v>
      </c>
      <c r="G251" s="98"/>
    </row>
    <row r="252" spans="2:7" x14ac:dyDescent="0.25">
      <c r="B252" s="97" t="s">
        <v>113</v>
      </c>
      <c r="C252" s="46" t="s">
        <v>114</v>
      </c>
      <c r="D252" s="98"/>
      <c r="E252" s="98"/>
      <c r="F252" s="68">
        <v>1587</v>
      </c>
      <c r="G252" s="98"/>
    </row>
    <row r="253" spans="2:7" x14ac:dyDescent="0.25">
      <c r="B253" s="97" t="s">
        <v>115</v>
      </c>
      <c r="C253" s="46" t="s">
        <v>116</v>
      </c>
      <c r="D253" s="98"/>
      <c r="E253" s="98"/>
      <c r="F253" s="68">
        <v>54.93</v>
      </c>
      <c r="G253" s="98"/>
    </row>
    <row r="254" spans="2:7" x14ac:dyDescent="0.25">
      <c r="B254" s="97" t="s">
        <v>118</v>
      </c>
      <c r="C254" s="46" t="s">
        <v>117</v>
      </c>
      <c r="D254" s="98"/>
      <c r="E254" s="98"/>
      <c r="F254" s="68">
        <v>416.38</v>
      </c>
      <c r="G254" s="98"/>
    </row>
    <row r="255" spans="2:7" x14ac:dyDescent="0.25">
      <c r="B255" s="97" t="s">
        <v>124</v>
      </c>
      <c r="C255" s="46" t="s">
        <v>125</v>
      </c>
      <c r="D255" s="98"/>
      <c r="E255" s="98"/>
      <c r="F255" s="68">
        <v>1363.15</v>
      </c>
      <c r="G255" s="98"/>
    </row>
    <row r="256" spans="2:7" x14ac:dyDescent="0.25">
      <c r="B256" s="96" t="s">
        <v>170</v>
      </c>
      <c r="C256" s="46" t="s">
        <v>171</v>
      </c>
      <c r="D256" s="94">
        <v>7825</v>
      </c>
      <c r="E256" s="94">
        <v>7825</v>
      </c>
      <c r="F256" s="95">
        <v>6503.89</v>
      </c>
      <c r="G256" s="95">
        <v>83.116805111821094</v>
      </c>
    </row>
    <row r="257" spans="2:7" x14ac:dyDescent="0.25">
      <c r="B257" s="97" t="s">
        <v>173</v>
      </c>
      <c r="C257" s="46" t="s">
        <v>174</v>
      </c>
      <c r="D257" s="98"/>
      <c r="E257" s="98"/>
      <c r="F257" s="68">
        <v>1778.89</v>
      </c>
      <c r="G257" s="98"/>
    </row>
    <row r="258" spans="2:7" x14ac:dyDescent="0.25">
      <c r="B258" s="97" t="s">
        <v>179</v>
      </c>
      <c r="C258" s="46" t="s">
        <v>180</v>
      </c>
      <c r="D258" s="98"/>
      <c r="E258" s="98"/>
      <c r="F258" s="68">
        <v>4725</v>
      </c>
      <c r="G258" s="98"/>
    </row>
    <row r="259" spans="2:7" x14ac:dyDescent="0.25">
      <c r="B259" s="93" t="s">
        <v>274</v>
      </c>
      <c r="C259" s="46" t="s">
        <v>275</v>
      </c>
      <c r="D259" s="94">
        <v>1548992</v>
      </c>
      <c r="E259" s="94">
        <v>1548992</v>
      </c>
      <c r="F259" s="95">
        <v>226367.88</v>
      </c>
      <c r="G259" s="95">
        <v>14.613883093005001</v>
      </c>
    </row>
    <row r="260" spans="2:7" x14ac:dyDescent="0.25">
      <c r="B260" s="96" t="s">
        <v>73</v>
      </c>
      <c r="C260" s="46" t="s">
        <v>5</v>
      </c>
      <c r="D260" s="94">
        <v>191700</v>
      </c>
      <c r="E260" s="94">
        <v>191700</v>
      </c>
      <c r="F260" s="95">
        <v>136269.32</v>
      </c>
      <c r="G260" s="95">
        <v>71.084673969744401</v>
      </c>
    </row>
    <row r="261" spans="2:7" x14ac:dyDescent="0.25">
      <c r="B261" s="97" t="s">
        <v>74</v>
      </c>
      <c r="C261" s="46" t="s">
        <v>30</v>
      </c>
      <c r="D261" s="98"/>
      <c r="E261" s="98"/>
      <c r="F261" s="68">
        <v>111023.67</v>
      </c>
      <c r="G261" s="98"/>
    </row>
    <row r="262" spans="2:7" x14ac:dyDescent="0.25">
      <c r="B262" s="97" t="s">
        <v>78</v>
      </c>
      <c r="C262" s="46" t="s">
        <v>77</v>
      </c>
      <c r="D262" s="98"/>
      <c r="E262" s="98"/>
      <c r="F262" s="68">
        <v>6023.79</v>
      </c>
      <c r="G262" s="98"/>
    </row>
    <row r="263" spans="2:7" x14ac:dyDescent="0.25">
      <c r="B263" s="97" t="s">
        <v>80</v>
      </c>
      <c r="C263" s="46" t="s">
        <v>81</v>
      </c>
      <c r="D263" s="98"/>
      <c r="E263" s="98"/>
      <c r="F263" s="68">
        <v>19221.86</v>
      </c>
      <c r="G263" s="98"/>
    </row>
    <row r="264" spans="2:7" x14ac:dyDescent="0.25">
      <c r="B264" s="96" t="s">
        <v>82</v>
      </c>
      <c r="C264" s="46" t="s">
        <v>13</v>
      </c>
      <c r="D264" s="94">
        <v>322175</v>
      </c>
      <c r="E264" s="94">
        <v>322175</v>
      </c>
      <c r="F264" s="95">
        <v>53243.199999999997</v>
      </c>
      <c r="G264" s="95">
        <v>16.526173663381702</v>
      </c>
    </row>
    <row r="265" spans="2:7" x14ac:dyDescent="0.25">
      <c r="B265" s="97" t="s">
        <v>83</v>
      </c>
      <c r="C265" s="46" t="s">
        <v>32</v>
      </c>
      <c r="D265" s="98"/>
      <c r="E265" s="98"/>
      <c r="F265" s="68">
        <v>2928.22</v>
      </c>
      <c r="G265" s="98"/>
    </row>
    <row r="266" spans="2:7" x14ac:dyDescent="0.25">
      <c r="B266" s="97" t="s">
        <v>84</v>
      </c>
      <c r="C266" s="46" t="s">
        <v>85</v>
      </c>
      <c r="D266" s="98"/>
      <c r="E266" s="98"/>
      <c r="F266" s="68">
        <v>4855.9399999999996</v>
      </c>
      <c r="G266" s="98"/>
    </row>
    <row r="267" spans="2:7" x14ac:dyDescent="0.25">
      <c r="B267" s="97" t="s">
        <v>88</v>
      </c>
      <c r="C267" s="46" t="s">
        <v>89</v>
      </c>
      <c r="D267" s="98"/>
      <c r="E267" s="98"/>
      <c r="F267" s="68">
        <v>143.65</v>
      </c>
      <c r="G267" s="98"/>
    </row>
    <row r="268" spans="2:7" x14ac:dyDescent="0.25">
      <c r="B268" s="97" t="s">
        <v>103</v>
      </c>
      <c r="C268" s="46" t="s">
        <v>104</v>
      </c>
      <c r="D268" s="98"/>
      <c r="E268" s="98"/>
      <c r="F268" s="68">
        <v>18818.32</v>
      </c>
      <c r="G268" s="98"/>
    </row>
    <row r="269" spans="2:7" x14ac:dyDescent="0.25">
      <c r="B269" s="97" t="s">
        <v>107</v>
      </c>
      <c r="C269" s="46" t="s">
        <v>108</v>
      </c>
      <c r="D269" s="98"/>
      <c r="E269" s="98"/>
      <c r="F269" s="68">
        <v>2327.5700000000002</v>
      </c>
      <c r="G269" s="98"/>
    </row>
    <row r="270" spans="2:7" x14ac:dyDescent="0.25">
      <c r="B270" s="97" t="s">
        <v>111</v>
      </c>
      <c r="C270" s="46" t="s">
        <v>112</v>
      </c>
      <c r="D270" s="98"/>
      <c r="E270" s="98"/>
      <c r="F270" s="68">
        <v>4781.25</v>
      </c>
      <c r="G270" s="98"/>
    </row>
    <row r="271" spans="2:7" x14ac:dyDescent="0.25">
      <c r="B271" s="97" t="s">
        <v>113</v>
      </c>
      <c r="C271" s="46" t="s">
        <v>114</v>
      </c>
      <c r="D271" s="98"/>
      <c r="E271" s="98"/>
      <c r="F271" s="68">
        <v>8993</v>
      </c>
      <c r="G271" s="98"/>
    </row>
    <row r="272" spans="2:7" x14ac:dyDescent="0.25">
      <c r="B272" s="97" t="s">
        <v>115</v>
      </c>
      <c r="C272" s="46" t="s">
        <v>116</v>
      </c>
      <c r="D272" s="98"/>
      <c r="E272" s="98"/>
      <c r="F272" s="68">
        <v>311.32</v>
      </c>
      <c r="G272" s="98"/>
    </row>
    <row r="273" spans="2:7" x14ac:dyDescent="0.25">
      <c r="B273" s="97" t="s">
        <v>118</v>
      </c>
      <c r="C273" s="46" t="s">
        <v>117</v>
      </c>
      <c r="D273" s="98"/>
      <c r="E273" s="98"/>
      <c r="F273" s="68">
        <v>2359.4899999999998</v>
      </c>
      <c r="G273" s="98"/>
    </row>
    <row r="274" spans="2:7" x14ac:dyDescent="0.25">
      <c r="B274" s="97" t="s">
        <v>124</v>
      </c>
      <c r="C274" s="46" t="s">
        <v>125</v>
      </c>
      <c r="D274" s="98"/>
      <c r="E274" s="98"/>
      <c r="F274" s="68">
        <v>7724.44</v>
      </c>
      <c r="G274" s="98"/>
    </row>
    <row r="275" spans="2:7" x14ac:dyDescent="0.25">
      <c r="B275" s="96" t="s">
        <v>140</v>
      </c>
      <c r="C275" s="46" t="s">
        <v>141</v>
      </c>
      <c r="D275" s="94">
        <v>990842</v>
      </c>
      <c r="E275" s="94">
        <v>990842</v>
      </c>
      <c r="F275" s="100"/>
      <c r="G275" s="100"/>
    </row>
    <row r="276" spans="2:7" x14ac:dyDescent="0.25">
      <c r="B276" s="96" t="s">
        <v>170</v>
      </c>
      <c r="C276" s="46" t="s">
        <v>171</v>
      </c>
      <c r="D276" s="94">
        <v>44275</v>
      </c>
      <c r="E276" s="94">
        <v>44275</v>
      </c>
      <c r="F276" s="95">
        <v>36855.360000000001</v>
      </c>
      <c r="G276" s="95">
        <v>83.241919819311093</v>
      </c>
    </row>
    <row r="277" spans="2:7" x14ac:dyDescent="0.25">
      <c r="B277" s="97" t="s">
        <v>173</v>
      </c>
      <c r="C277" s="46" t="s">
        <v>174</v>
      </c>
      <c r="D277" s="98"/>
      <c r="E277" s="98"/>
      <c r="F277" s="68">
        <v>10080.36</v>
      </c>
      <c r="G277" s="98"/>
    </row>
    <row r="278" spans="2:7" x14ac:dyDescent="0.25">
      <c r="B278" s="97" t="s">
        <v>179</v>
      </c>
      <c r="C278" s="46" t="s">
        <v>180</v>
      </c>
      <c r="D278" s="98"/>
      <c r="E278" s="98"/>
      <c r="F278" s="68">
        <v>26775</v>
      </c>
      <c r="G278" s="98"/>
    </row>
    <row r="279" spans="2:7" ht="25.5" x14ac:dyDescent="0.25">
      <c r="B279" s="91" t="s">
        <v>292</v>
      </c>
      <c r="C279" s="92" t="s">
        <v>293</v>
      </c>
      <c r="D279" s="65">
        <v>204843</v>
      </c>
      <c r="E279" s="65">
        <v>204843</v>
      </c>
      <c r="F279" s="99"/>
      <c r="G279" s="99"/>
    </row>
    <row r="280" spans="2:7" x14ac:dyDescent="0.25">
      <c r="B280" s="93" t="s">
        <v>226</v>
      </c>
      <c r="C280" s="46" t="s">
        <v>186</v>
      </c>
      <c r="D280" s="94">
        <v>37230</v>
      </c>
      <c r="E280" s="94">
        <v>37230</v>
      </c>
      <c r="F280" s="100"/>
      <c r="G280" s="100"/>
    </row>
    <row r="281" spans="2:7" x14ac:dyDescent="0.25">
      <c r="B281" s="96" t="s">
        <v>73</v>
      </c>
      <c r="C281" s="46" t="s">
        <v>5</v>
      </c>
      <c r="D281" s="94">
        <v>15226</v>
      </c>
      <c r="E281" s="94">
        <v>15226</v>
      </c>
      <c r="F281" s="100"/>
      <c r="G281" s="100"/>
    </row>
    <row r="282" spans="2:7" x14ac:dyDescent="0.25">
      <c r="B282" s="96" t="s">
        <v>82</v>
      </c>
      <c r="C282" s="46" t="s">
        <v>13</v>
      </c>
      <c r="D282" s="94">
        <v>18004</v>
      </c>
      <c r="E282" s="94">
        <v>18004</v>
      </c>
      <c r="F282" s="100"/>
      <c r="G282" s="100"/>
    </row>
    <row r="283" spans="2:7" x14ac:dyDescent="0.25">
      <c r="B283" s="96" t="s">
        <v>170</v>
      </c>
      <c r="C283" s="46" t="s">
        <v>171</v>
      </c>
      <c r="D283" s="94">
        <v>4000</v>
      </c>
      <c r="E283" s="94">
        <v>4000</v>
      </c>
      <c r="F283" s="100"/>
      <c r="G283" s="100"/>
    </row>
    <row r="284" spans="2:7" x14ac:dyDescent="0.25">
      <c r="B284" s="93" t="s">
        <v>188</v>
      </c>
      <c r="C284" s="46" t="s">
        <v>189</v>
      </c>
      <c r="D284" s="94">
        <v>20000</v>
      </c>
      <c r="E284" s="94">
        <v>20000</v>
      </c>
      <c r="F284" s="100"/>
      <c r="G284" s="100"/>
    </row>
    <row r="285" spans="2:7" x14ac:dyDescent="0.25">
      <c r="B285" s="96" t="s">
        <v>147</v>
      </c>
      <c r="C285" s="46" t="s">
        <v>148</v>
      </c>
      <c r="D285" s="94">
        <v>20000</v>
      </c>
      <c r="E285" s="94">
        <v>20000</v>
      </c>
      <c r="F285" s="100"/>
      <c r="G285" s="100"/>
    </row>
    <row r="286" spans="2:7" x14ac:dyDescent="0.25">
      <c r="B286" s="93" t="s">
        <v>227</v>
      </c>
      <c r="C286" s="46" t="s">
        <v>256</v>
      </c>
      <c r="D286" s="94">
        <v>147613</v>
      </c>
      <c r="E286" s="94">
        <v>147613</v>
      </c>
      <c r="F286" s="100"/>
      <c r="G286" s="100"/>
    </row>
    <row r="287" spans="2:7" x14ac:dyDescent="0.25">
      <c r="B287" s="96" t="s">
        <v>73</v>
      </c>
      <c r="C287" s="46" t="s">
        <v>5</v>
      </c>
      <c r="D287" s="94">
        <v>60904</v>
      </c>
      <c r="E287" s="94">
        <v>60904</v>
      </c>
      <c r="F287" s="100"/>
      <c r="G287" s="100"/>
    </row>
    <row r="288" spans="2:7" x14ac:dyDescent="0.25">
      <c r="B288" s="96" t="s">
        <v>82</v>
      </c>
      <c r="C288" s="46" t="s">
        <v>13</v>
      </c>
      <c r="D288" s="94">
        <v>70709</v>
      </c>
      <c r="E288" s="94">
        <v>70709</v>
      </c>
      <c r="F288" s="100"/>
      <c r="G288" s="100"/>
    </row>
    <row r="289" spans="2:7" x14ac:dyDescent="0.25">
      <c r="B289" s="96" t="s">
        <v>170</v>
      </c>
      <c r="C289" s="46" t="s">
        <v>171</v>
      </c>
      <c r="D289" s="94">
        <v>16000</v>
      </c>
      <c r="E289" s="94">
        <v>16000</v>
      </c>
      <c r="F289" s="100"/>
      <c r="G289" s="100"/>
    </row>
    <row r="290" spans="2:7" ht="38.25" x14ac:dyDescent="0.25">
      <c r="B290" s="91" t="s">
        <v>294</v>
      </c>
      <c r="C290" s="92" t="s">
        <v>295</v>
      </c>
      <c r="D290" s="65">
        <v>548625</v>
      </c>
      <c r="E290" s="65">
        <v>548625</v>
      </c>
      <c r="F290" s="99"/>
      <c r="G290" s="99"/>
    </row>
    <row r="291" spans="2:7" x14ac:dyDescent="0.25">
      <c r="B291" s="93" t="s">
        <v>220</v>
      </c>
      <c r="C291" s="46" t="s">
        <v>250</v>
      </c>
      <c r="D291" s="94">
        <v>548625</v>
      </c>
      <c r="E291" s="94">
        <v>548625</v>
      </c>
      <c r="F291" s="100"/>
      <c r="G291" s="100"/>
    </row>
    <row r="292" spans="2:7" x14ac:dyDescent="0.25">
      <c r="B292" s="96" t="s">
        <v>73</v>
      </c>
      <c r="C292" s="46" t="s">
        <v>5</v>
      </c>
      <c r="D292" s="94">
        <v>108353</v>
      </c>
      <c r="E292" s="94">
        <v>108353</v>
      </c>
      <c r="F292" s="100"/>
      <c r="G292" s="100"/>
    </row>
    <row r="293" spans="2:7" x14ac:dyDescent="0.25">
      <c r="B293" s="96" t="s">
        <v>82</v>
      </c>
      <c r="C293" s="46" t="s">
        <v>13</v>
      </c>
      <c r="D293" s="94">
        <v>429975</v>
      </c>
      <c r="E293" s="94">
        <v>429975</v>
      </c>
      <c r="F293" s="100"/>
      <c r="G293" s="100"/>
    </row>
    <row r="294" spans="2:7" x14ac:dyDescent="0.25">
      <c r="B294" s="96" t="s">
        <v>170</v>
      </c>
      <c r="C294" s="46" t="s">
        <v>171</v>
      </c>
      <c r="D294" s="94">
        <v>10297</v>
      </c>
      <c r="E294" s="94">
        <v>10297</v>
      </c>
      <c r="F294" s="100"/>
      <c r="G294" s="100"/>
    </row>
    <row r="295" spans="2:7" ht="51" x14ac:dyDescent="0.25">
      <c r="B295" s="91" t="s">
        <v>242</v>
      </c>
      <c r="C295" s="92" t="s">
        <v>296</v>
      </c>
      <c r="D295" s="65">
        <v>7715622</v>
      </c>
      <c r="E295" s="65">
        <v>7670622</v>
      </c>
      <c r="F295" s="66">
        <v>6544936.5099999998</v>
      </c>
      <c r="G295" s="66">
        <v>85.324716952549593</v>
      </c>
    </row>
    <row r="296" spans="2:7" x14ac:dyDescent="0.25">
      <c r="B296" s="93" t="s">
        <v>226</v>
      </c>
      <c r="C296" s="46" t="s">
        <v>186</v>
      </c>
      <c r="D296" s="94">
        <v>1167788</v>
      </c>
      <c r="E296" s="94">
        <v>1122788</v>
      </c>
      <c r="F296" s="95">
        <v>981769.44</v>
      </c>
      <c r="G296" s="95">
        <v>87.440321770449998</v>
      </c>
    </row>
    <row r="297" spans="2:7" x14ac:dyDescent="0.25">
      <c r="B297" s="96" t="s">
        <v>73</v>
      </c>
      <c r="C297" s="46" t="s">
        <v>5</v>
      </c>
      <c r="D297" s="94">
        <v>944775</v>
      </c>
      <c r="E297" s="94">
        <v>899775</v>
      </c>
      <c r="F297" s="95">
        <v>817559.41</v>
      </c>
      <c r="G297" s="95">
        <v>90.862650106971202</v>
      </c>
    </row>
    <row r="298" spans="2:7" x14ac:dyDescent="0.25">
      <c r="B298" s="97" t="s">
        <v>74</v>
      </c>
      <c r="C298" s="46" t="s">
        <v>30</v>
      </c>
      <c r="D298" s="98"/>
      <c r="E298" s="98"/>
      <c r="F298" s="68">
        <v>671399.8</v>
      </c>
      <c r="G298" s="98"/>
    </row>
    <row r="299" spans="2:7" x14ac:dyDescent="0.25">
      <c r="B299" s="97" t="s">
        <v>75</v>
      </c>
      <c r="C299" s="46" t="s">
        <v>76</v>
      </c>
      <c r="D299" s="98"/>
      <c r="E299" s="98"/>
      <c r="F299" s="68">
        <v>7249.34</v>
      </c>
      <c r="G299" s="98"/>
    </row>
    <row r="300" spans="2:7" x14ac:dyDescent="0.25">
      <c r="B300" s="97" t="s">
        <v>78</v>
      </c>
      <c r="C300" s="46" t="s">
        <v>77</v>
      </c>
      <c r="D300" s="98"/>
      <c r="E300" s="98"/>
      <c r="F300" s="68">
        <v>30485.83</v>
      </c>
      <c r="G300" s="98"/>
    </row>
    <row r="301" spans="2:7" x14ac:dyDescent="0.25">
      <c r="B301" s="97" t="s">
        <v>80</v>
      </c>
      <c r="C301" s="46" t="s">
        <v>81</v>
      </c>
      <c r="D301" s="98"/>
      <c r="E301" s="98"/>
      <c r="F301" s="68">
        <v>108424.44</v>
      </c>
      <c r="G301" s="98"/>
    </row>
    <row r="302" spans="2:7" x14ac:dyDescent="0.25">
      <c r="B302" s="96" t="s">
        <v>82</v>
      </c>
      <c r="C302" s="46" t="s">
        <v>13</v>
      </c>
      <c r="D302" s="94">
        <v>210563</v>
      </c>
      <c r="E302" s="94">
        <v>210563</v>
      </c>
      <c r="F302" s="95">
        <v>152909.35</v>
      </c>
      <c r="G302" s="95">
        <v>72.619287339181199</v>
      </c>
    </row>
    <row r="303" spans="2:7" x14ac:dyDescent="0.25">
      <c r="B303" s="97" t="s">
        <v>83</v>
      </c>
      <c r="C303" s="46" t="s">
        <v>32</v>
      </c>
      <c r="D303" s="98"/>
      <c r="E303" s="98"/>
      <c r="F303" s="68">
        <v>4428.2299999999996</v>
      </c>
      <c r="G303" s="98"/>
    </row>
    <row r="304" spans="2:7" x14ac:dyDescent="0.25">
      <c r="B304" s="97" t="s">
        <v>84</v>
      </c>
      <c r="C304" s="46" t="s">
        <v>85</v>
      </c>
      <c r="D304" s="98"/>
      <c r="E304" s="98"/>
      <c r="F304" s="68">
        <v>18959.09</v>
      </c>
      <c r="G304" s="98"/>
    </row>
    <row r="305" spans="2:7" x14ac:dyDescent="0.25">
      <c r="B305" s="97" t="s">
        <v>86</v>
      </c>
      <c r="C305" s="46" t="s">
        <v>87</v>
      </c>
      <c r="D305" s="98"/>
      <c r="E305" s="98"/>
      <c r="F305" s="68">
        <v>1318.43</v>
      </c>
      <c r="G305" s="98"/>
    </row>
    <row r="306" spans="2:7" x14ac:dyDescent="0.25">
      <c r="B306" s="97" t="s">
        <v>88</v>
      </c>
      <c r="C306" s="46" t="s">
        <v>89</v>
      </c>
      <c r="D306" s="98"/>
      <c r="E306" s="98"/>
      <c r="F306" s="68">
        <v>110.93</v>
      </c>
      <c r="G306" s="98"/>
    </row>
    <row r="307" spans="2:7" x14ac:dyDescent="0.25">
      <c r="B307" s="97" t="s">
        <v>91</v>
      </c>
      <c r="C307" s="46" t="s">
        <v>92</v>
      </c>
      <c r="D307" s="98"/>
      <c r="E307" s="98"/>
      <c r="F307" s="68">
        <v>3248.77</v>
      </c>
      <c r="G307" s="98"/>
    </row>
    <row r="308" spans="2:7" x14ac:dyDescent="0.25">
      <c r="B308" s="97" t="s">
        <v>93</v>
      </c>
      <c r="C308" s="46" t="s">
        <v>94</v>
      </c>
      <c r="D308" s="98"/>
      <c r="E308" s="98"/>
      <c r="F308" s="68">
        <v>9753.19</v>
      </c>
      <c r="G308" s="98"/>
    </row>
    <row r="309" spans="2:7" x14ac:dyDescent="0.25">
      <c r="B309" s="97" t="s">
        <v>98</v>
      </c>
      <c r="C309" s="46" t="s">
        <v>99</v>
      </c>
      <c r="D309" s="98"/>
      <c r="E309" s="98"/>
      <c r="F309" s="68">
        <v>3.12</v>
      </c>
      <c r="G309" s="98"/>
    </row>
    <row r="310" spans="2:7" x14ac:dyDescent="0.25">
      <c r="B310" s="97" t="s">
        <v>101</v>
      </c>
      <c r="C310" s="46" t="s">
        <v>281</v>
      </c>
      <c r="D310" s="98"/>
      <c r="E310" s="98"/>
      <c r="F310" s="68">
        <v>11250.96</v>
      </c>
      <c r="G310" s="98"/>
    </row>
    <row r="311" spans="2:7" x14ac:dyDescent="0.25">
      <c r="B311" s="97" t="s">
        <v>103</v>
      </c>
      <c r="C311" s="46" t="s">
        <v>104</v>
      </c>
      <c r="D311" s="98"/>
      <c r="E311" s="98"/>
      <c r="F311" s="68">
        <v>8006.25</v>
      </c>
      <c r="G311" s="98"/>
    </row>
    <row r="312" spans="2:7" x14ac:dyDescent="0.25">
      <c r="B312" s="97" t="s">
        <v>105</v>
      </c>
      <c r="C312" s="46" t="s">
        <v>106</v>
      </c>
      <c r="D312" s="98"/>
      <c r="E312" s="98"/>
      <c r="F312" s="68">
        <v>2067.1999999999998</v>
      </c>
      <c r="G312" s="98"/>
    </row>
    <row r="313" spans="2:7" x14ac:dyDescent="0.25">
      <c r="B313" s="97" t="s">
        <v>107</v>
      </c>
      <c r="C313" s="46" t="s">
        <v>108</v>
      </c>
      <c r="D313" s="98"/>
      <c r="E313" s="98"/>
      <c r="F313" s="68">
        <v>40764.94</v>
      </c>
      <c r="G313" s="98"/>
    </row>
    <row r="314" spans="2:7" x14ac:dyDescent="0.25">
      <c r="B314" s="97" t="s">
        <v>111</v>
      </c>
      <c r="C314" s="46" t="s">
        <v>112</v>
      </c>
      <c r="D314" s="98"/>
      <c r="E314" s="98"/>
      <c r="F314" s="68">
        <v>50334.87</v>
      </c>
      <c r="G314" s="98"/>
    </row>
    <row r="315" spans="2:7" x14ac:dyDescent="0.25">
      <c r="B315" s="97" t="s">
        <v>115</v>
      </c>
      <c r="C315" s="46" t="s">
        <v>116</v>
      </c>
      <c r="D315" s="98"/>
      <c r="E315" s="98"/>
      <c r="F315" s="68">
        <v>11.51</v>
      </c>
      <c r="G315" s="98"/>
    </row>
    <row r="316" spans="2:7" x14ac:dyDescent="0.25">
      <c r="B316" s="97" t="s">
        <v>124</v>
      </c>
      <c r="C316" s="46" t="s">
        <v>125</v>
      </c>
      <c r="D316" s="98"/>
      <c r="E316" s="98"/>
      <c r="F316" s="68">
        <v>2651.86</v>
      </c>
      <c r="G316" s="98"/>
    </row>
    <row r="317" spans="2:7" ht="25.5" x14ac:dyDescent="0.25">
      <c r="B317" s="96" t="s">
        <v>155</v>
      </c>
      <c r="C317" s="46" t="s">
        <v>156</v>
      </c>
      <c r="D317" s="94">
        <v>2100</v>
      </c>
      <c r="E317" s="94">
        <v>2100</v>
      </c>
      <c r="F317" s="95">
        <v>1170.6600000000001</v>
      </c>
      <c r="G317" s="95">
        <v>55.7457142857143</v>
      </c>
    </row>
    <row r="318" spans="2:7" x14ac:dyDescent="0.25">
      <c r="B318" s="97" t="s">
        <v>158</v>
      </c>
      <c r="C318" s="46" t="s">
        <v>159</v>
      </c>
      <c r="D318" s="98"/>
      <c r="E318" s="98"/>
      <c r="F318" s="68">
        <v>1170.6600000000001</v>
      </c>
      <c r="G318" s="98"/>
    </row>
    <row r="319" spans="2:7" x14ac:dyDescent="0.25">
      <c r="B319" s="96" t="s">
        <v>170</v>
      </c>
      <c r="C319" s="46" t="s">
        <v>171</v>
      </c>
      <c r="D319" s="94">
        <v>10350</v>
      </c>
      <c r="E319" s="94">
        <v>10350</v>
      </c>
      <c r="F319" s="95">
        <v>10130.02</v>
      </c>
      <c r="G319" s="95">
        <v>97.874589371980704</v>
      </c>
    </row>
    <row r="320" spans="2:7" x14ac:dyDescent="0.25">
      <c r="B320" s="97" t="s">
        <v>173</v>
      </c>
      <c r="C320" s="46" t="s">
        <v>174</v>
      </c>
      <c r="D320" s="98"/>
      <c r="E320" s="98"/>
      <c r="F320" s="68">
        <v>9678.19</v>
      </c>
      <c r="G320" s="98"/>
    </row>
    <row r="321" spans="2:7" x14ac:dyDescent="0.25">
      <c r="B321" s="97" t="s">
        <v>175</v>
      </c>
      <c r="C321" s="46" t="s">
        <v>176</v>
      </c>
      <c r="D321" s="98"/>
      <c r="E321" s="98"/>
      <c r="F321" s="68">
        <v>451.83</v>
      </c>
      <c r="G321" s="98"/>
    </row>
    <row r="322" spans="2:7" x14ac:dyDescent="0.25">
      <c r="B322" s="93" t="s">
        <v>220</v>
      </c>
      <c r="C322" s="46" t="s">
        <v>250</v>
      </c>
      <c r="D322" s="94">
        <v>6460692</v>
      </c>
      <c r="E322" s="94">
        <v>6460692</v>
      </c>
      <c r="F322" s="95">
        <v>5563167.0700000003</v>
      </c>
      <c r="G322" s="95">
        <v>86.107913362841003</v>
      </c>
    </row>
    <row r="323" spans="2:7" x14ac:dyDescent="0.25">
      <c r="B323" s="96" t="s">
        <v>73</v>
      </c>
      <c r="C323" s="46" t="s">
        <v>5</v>
      </c>
      <c r="D323" s="94">
        <v>5300230</v>
      </c>
      <c r="E323" s="94">
        <v>5300230</v>
      </c>
      <c r="F323" s="95">
        <v>4632836.7</v>
      </c>
      <c r="G323" s="95">
        <v>87.408220020640599</v>
      </c>
    </row>
    <row r="324" spans="2:7" x14ac:dyDescent="0.25">
      <c r="B324" s="97" t="s">
        <v>74</v>
      </c>
      <c r="C324" s="46" t="s">
        <v>30</v>
      </c>
      <c r="D324" s="98"/>
      <c r="E324" s="98"/>
      <c r="F324" s="68">
        <v>3804598.82</v>
      </c>
      <c r="G324" s="98"/>
    </row>
    <row r="325" spans="2:7" x14ac:dyDescent="0.25">
      <c r="B325" s="97" t="s">
        <v>75</v>
      </c>
      <c r="C325" s="46" t="s">
        <v>76</v>
      </c>
      <c r="D325" s="98"/>
      <c r="E325" s="98"/>
      <c r="F325" s="68">
        <v>41079.49</v>
      </c>
      <c r="G325" s="98"/>
    </row>
    <row r="326" spans="2:7" x14ac:dyDescent="0.25">
      <c r="B326" s="97" t="s">
        <v>78</v>
      </c>
      <c r="C326" s="46" t="s">
        <v>77</v>
      </c>
      <c r="D326" s="98"/>
      <c r="E326" s="98"/>
      <c r="F326" s="68">
        <v>172752.97</v>
      </c>
      <c r="G326" s="98"/>
    </row>
    <row r="327" spans="2:7" x14ac:dyDescent="0.25">
      <c r="B327" s="97" t="s">
        <v>80</v>
      </c>
      <c r="C327" s="46" t="s">
        <v>81</v>
      </c>
      <c r="D327" s="98"/>
      <c r="E327" s="98"/>
      <c r="F327" s="68">
        <v>614405.42000000004</v>
      </c>
      <c r="G327" s="98"/>
    </row>
    <row r="328" spans="2:7" x14ac:dyDescent="0.25">
      <c r="B328" s="96" t="s">
        <v>82</v>
      </c>
      <c r="C328" s="46" t="s">
        <v>13</v>
      </c>
      <c r="D328" s="94">
        <v>1089912</v>
      </c>
      <c r="E328" s="94">
        <v>1089912</v>
      </c>
      <c r="F328" s="95">
        <v>866293.2</v>
      </c>
      <c r="G328" s="95">
        <v>79.482857331601096</v>
      </c>
    </row>
    <row r="329" spans="2:7" x14ac:dyDescent="0.25">
      <c r="B329" s="97" t="s">
        <v>83</v>
      </c>
      <c r="C329" s="46" t="s">
        <v>32</v>
      </c>
      <c r="D329" s="98"/>
      <c r="E329" s="98"/>
      <c r="F329" s="68">
        <v>24952.67</v>
      </c>
      <c r="G329" s="98"/>
    </row>
    <row r="330" spans="2:7" x14ac:dyDescent="0.25">
      <c r="B330" s="97" t="s">
        <v>84</v>
      </c>
      <c r="C330" s="46" t="s">
        <v>85</v>
      </c>
      <c r="D330" s="98"/>
      <c r="E330" s="98"/>
      <c r="F330" s="68">
        <v>107434.78</v>
      </c>
      <c r="G330" s="98"/>
    </row>
    <row r="331" spans="2:7" x14ac:dyDescent="0.25">
      <c r="B331" s="97" t="s">
        <v>86</v>
      </c>
      <c r="C331" s="46" t="s">
        <v>87</v>
      </c>
      <c r="D331" s="98"/>
      <c r="E331" s="98"/>
      <c r="F331" s="68">
        <v>7419.43</v>
      </c>
      <c r="G331" s="98"/>
    </row>
    <row r="332" spans="2:7" x14ac:dyDescent="0.25">
      <c r="B332" s="97" t="s">
        <v>88</v>
      </c>
      <c r="C332" s="46" t="s">
        <v>89</v>
      </c>
      <c r="D332" s="98"/>
      <c r="E332" s="98"/>
      <c r="F332" s="68">
        <v>628.57000000000005</v>
      </c>
      <c r="G332" s="98"/>
    </row>
    <row r="333" spans="2:7" x14ac:dyDescent="0.25">
      <c r="B333" s="97" t="s">
        <v>91</v>
      </c>
      <c r="C333" s="46" t="s">
        <v>92</v>
      </c>
      <c r="D333" s="98"/>
      <c r="E333" s="98"/>
      <c r="F333" s="68">
        <v>18409.62</v>
      </c>
      <c r="G333" s="98"/>
    </row>
    <row r="334" spans="2:7" x14ac:dyDescent="0.25">
      <c r="B334" s="97" t="s">
        <v>93</v>
      </c>
      <c r="C334" s="46" t="s">
        <v>94</v>
      </c>
      <c r="D334" s="98"/>
      <c r="E334" s="98"/>
      <c r="F334" s="68">
        <v>55268.11</v>
      </c>
      <c r="G334" s="98"/>
    </row>
    <row r="335" spans="2:7" x14ac:dyDescent="0.25">
      <c r="B335" s="97" t="s">
        <v>98</v>
      </c>
      <c r="C335" s="46" t="s">
        <v>99</v>
      </c>
      <c r="D335" s="98"/>
      <c r="E335" s="98"/>
      <c r="F335" s="68">
        <v>17.68</v>
      </c>
      <c r="G335" s="98"/>
    </row>
    <row r="336" spans="2:7" x14ac:dyDescent="0.25">
      <c r="B336" s="97" t="s">
        <v>101</v>
      </c>
      <c r="C336" s="46" t="s">
        <v>281</v>
      </c>
      <c r="D336" s="98"/>
      <c r="E336" s="98"/>
      <c r="F336" s="68">
        <v>63755.86</v>
      </c>
      <c r="G336" s="98"/>
    </row>
    <row r="337" spans="2:7" x14ac:dyDescent="0.25">
      <c r="B337" s="97" t="s">
        <v>103</v>
      </c>
      <c r="C337" s="46" t="s">
        <v>104</v>
      </c>
      <c r="D337" s="98"/>
      <c r="E337" s="98"/>
      <c r="F337" s="68">
        <v>45368.75</v>
      </c>
      <c r="G337" s="98"/>
    </row>
    <row r="338" spans="2:7" x14ac:dyDescent="0.25">
      <c r="B338" s="97" t="s">
        <v>105</v>
      </c>
      <c r="C338" s="46" t="s">
        <v>106</v>
      </c>
      <c r="D338" s="98"/>
      <c r="E338" s="98"/>
      <c r="F338" s="68">
        <v>11714.13</v>
      </c>
      <c r="G338" s="98"/>
    </row>
    <row r="339" spans="2:7" x14ac:dyDescent="0.25">
      <c r="B339" s="97" t="s">
        <v>107</v>
      </c>
      <c r="C339" s="46" t="s">
        <v>108</v>
      </c>
      <c r="D339" s="98"/>
      <c r="E339" s="98"/>
      <c r="F339" s="68">
        <v>231001.21</v>
      </c>
      <c r="G339" s="98"/>
    </row>
    <row r="340" spans="2:7" x14ac:dyDescent="0.25">
      <c r="B340" s="97" t="s">
        <v>111</v>
      </c>
      <c r="C340" s="46" t="s">
        <v>112</v>
      </c>
      <c r="D340" s="98"/>
      <c r="E340" s="98"/>
      <c r="F340" s="68">
        <v>285229.93</v>
      </c>
      <c r="G340" s="98"/>
    </row>
    <row r="341" spans="2:7" x14ac:dyDescent="0.25">
      <c r="B341" s="97" t="s">
        <v>115</v>
      </c>
      <c r="C341" s="46" t="s">
        <v>116</v>
      </c>
      <c r="D341" s="98"/>
      <c r="E341" s="98"/>
      <c r="F341" s="68">
        <v>65.239999999999995</v>
      </c>
      <c r="G341" s="98"/>
    </row>
    <row r="342" spans="2:7" x14ac:dyDescent="0.25">
      <c r="B342" s="97" t="s">
        <v>124</v>
      </c>
      <c r="C342" s="46" t="s">
        <v>125</v>
      </c>
      <c r="D342" s="98"/>
      <c r="E342" s="98"/>
      <c r="F342" s="68">
        <v>15027.22</v>
      </c>
      <c r="G342" s="98"/>
    </row>
    <row r="343" spans="2:7" ht="25.5" x14ac:dyDescent="0.25">
      <c r="B343" s="96" t="s">
        <v>155</v>
      </c>
      <c r="C343" s="46" t="s">
        <v>156</v>
      </c>
      <c r="D343" s="94">
        <v>11900</v>
      </c>
      <c r="E343" s="94">
        <v>11900</v>
      </c>
      <c r="F343" s="95">
        <v>6633.77</v>
      </c>
      <c r="G343" s="95">
        <v>55.745966386554599</v>
      </c>
    </row>
    <row r="344" spans="2:7" x14ac:dyDescent="0.25">
      <c r="B344" s="97" t="s">
        <v>160</v>
      </c>
      <c r="C344" s="46" t="s">
        <v>161</v>
      </c>
      <c r="D344" s="98"/>
      <c r="E344" s="98"/>
      <c r="F344" s="68">
        <v>6633.77</v>
      </c>
      <c r="G344" s="98"/>
    </row>
    <row r="345" spans="2:7" x14ac:dyDescent="0.25">
      <c r="B345" s="96" t="s">
        <v>170</v>
      </c>
      <c r="C345" s="46" t="s">
        <v>171</v>
      </c>
      <c r="D345" s="94">
        <v>58650</v>
      </c>
      <c r="E345" s="94">
        <v>58650</v>
      </c>
      <c r="F345" s="95">
        <v>57403.4</v>
      </c>
      <c r="G345" s="95">
        <v>97.874509803921597</v>
      </c>
    </row>
    <row r="346" spans="2:7" x14ac:dyDescent="0.25">
      <c r="B346" s="97" t="s">
        <v>173</v>
      </c>
      <c r="C346" s="46" t="s">
        <v>174</v>
      </c>
      <c r="D346" s="98"/>
      <c r="E346" s="98"/>
      <c r="F346" s="68">
        <v>54843.03</v>
      </c>
      <c r="G346" s="98"/>
    </row>
    <row r="347" spans="2:7" x14ac:dyDescent="0.25">
      <c r="B347" s="97" t="s">
        <v>175</v>
      </c>
      <c r="C347" s="46" t="s">
        <v>176</v>
      </c>
      <c r="D347" s="98"/>
      <c r="E347" s="98"/>
      <c r="F347" s="68">
        <v>2560.37</v>
      </c>
      <c r="G347" s="98"/>
    </row>
    <row r="348" spans="2:7" x14ac:dyDescent="0.25">
      <c r="B348" s="93" t="s">
        <v>278</v>
      </c>
      <c r="C348" s="46" t="s">
        <v>279</v>
      </c>
      <c r="D348" s="94">
        <v>87142</v>
      </c>
      <c r="E348" s="94">
        <v>87142</v>
      </c>
      <c r="F348" s="100"/>
      <c r="G348" s="100"/>
    </row>
    <row r="349" spans="2:7" x14ac:dyDescent="0.25">
      <c r="B349" s="96" t="s">
        <v>73</v>
      </c>
      <c r="C349" s="46" t="s">
        <v>5</v>
      </c>
      <c r="D349" s="94">
        <v>63495</v>
      </c>
      <c r="E349" s="94">
        <v>63495</v>
      </c>
      <c r="F349" s="100"/>
      <c r="G349" s="100"/>
    </row>
    <row r="350" spans="2:7" x14ac:dyDescent="0.25">
      <c r="B350" s="96" t="s">
        <v>82</v>
      </c>
      <c r="C350" s="46" t="s">
        <v>13</v>
      </c>
      <c r="D350" s="94">
        <v>23647</v>
      </c>
      <c r="E350" s="94">
        <v>23647</v>
      </c>
      <c r="F350" s="100"/>
      <c r="G350" s="100"/>
    </row>
    <row r="351" spans="2:7" x14ac:dyDescent="0.25">
      <c r="B351" s="91" t="s">
        <v>243</v>
      </c>
      <c r="C351" s="92" t="s">
        <v>270</v>
      </c>
      <c r="D351" s="65">
        <v>1439297</v>
      </c>
      <c r="E351" s="65">
        <v>1439297</v>
      </c>
      <c r="F351" s="66">
        <v>18562.349999999999</v>
      </c>
      <c r="G351" s="66">
        <v>1.28968169877378</v>
      </c>
    </row>
    <row r="352" spans="2:7" x14ac:dyDescent="0.25">
      <c r="B352" s="93" t="s">
        <v>238</v>
      </c>
      <c r="C352" s="46" t="s">
        <v>267</v>
      </c>
      <c r="D352" s="94">
        <v>1439297</v>
      </c>
      <c r="E352" s="94">
        <v>1439297</v>
      </c>
      <c r="F352" s="95">
        <v>18562.349999999999</v>
      </c>
      <c r="G352" s="95">
        <v>1.28968169877378</v>
      </c>
    </row>
    <row r="353" spans="2:7" x14ac:dyDescent="0.25">
      <c r="B353" s="96" t="s">
        <v>82</v>
      </c>
      <c r="C353" s="46" t="s">
        <v>13</v>
      </c>
      <c r="D353" s="94">
        <v>139358</v>
      </c>
      <c r="E353" s="94">
        <v>139358</v>
      </c>
      <c r="F353" s="95">
        <v>18562.349999999999</v>
      </c>
      <c r="G353" s="95">
        <v>13.3199026966518</v>
      </c>
    </row>
    <row r="354" spans="2:7" x14ac:dyDescent="0.25">
      <c r="B354" s="97" t="s">
        <v>83</v>
      </c>
      <c r="C354" s="46" t="s">
        <v>32</v>
      </c>
      <c r="D354" s="98"/>
      <c r="E354" s="98"/>
      <c r="F354" s="68">
        <v>2540.08</v>
      </c>
      <c r="G354" s="98"/>
    </row>
    <row r="355" spans="2:7" x14ac:dyDescent="0.25">
      <c r="B355" s="97" t="s">
        <v>107</v>
      </c>
      <c r="C355" s="46" t="s">
        <v>108</v>
      </c>
      <c r="D355" s="98"/>
      <c r="E355" s="98"/>
      <c r="F355" s="68">
        <v>956.25</v>
      </c>
      <c r="G355" s="98"/>
    </row>
    <row r="356" spans="2:7" x14ac:dyDescent="0.25">
      <c r="B356" s="97" t="s">
        <v>124</v>
      </c>
      <c r="C356" s="46" t="s">
        <v>125</v>
      </c>
      <c r="D356" s="98"/>
      <c r="E356" s="98"/>
      <c r="F356" s="68">
        <v>15066.02</v>
      </c>
      <c r="G356" s="98"/>
    </row>
    <row r="357" spans="2:7" x14ac:dyDescent="0.25">
      <c r="B357" s="96" t="s">
        <v>140</v>
      </c>
      <c r="C357" s="46" t="s">
        <v>141</v>
      </c>
      <c r="D357" s="94">
        <v>1299939</v>
      </c>
      <c r="E357" s="94">
        <v>1299939</v>
      </c>
      <c r="F357" s="100"/>
      <c r="G357" s="100"/>
    </row>
    <row r="358" spans="2:7" ht="25.5" x14ac:dyDescent="0.25">
      <c r="B358" s="91" t="s">
        <v>297</v>
      </c>
      <c r="C358" s="92" t="s">
        <v>298</v>
      </c>
      <c r="D358" s="65">
        <v>2962893</v>
      </c>
      <c r="E358" s="65">
        <v>2962893</v>
      </c>
      <c r="F358" s="66">
        <v>2153970.75</v>
      </c>
      <c r="G358" s="66">
        <v>72.698229399441701</v>
      </c>
    </row>
    <row r="359" spans="2:7" x14ac:dyDescent="0.25">
      <c r="B359" s="93" t="s">
        <v>220</v>
      </c>
      <c r="C359" s="46" t="s">
        <v>250</v>
      </c>
      <c r="D359" s="94">
        <v>2962893</v>
      </c>
      <c r="E359" s="94">
        <v>2962893</v>
      </c>
      <c r="F359" s="95">
        <v>2153970.75</v>
      </c>
      <c r="G359" s="95">
        <v>72.698229399441701</v>
      </c>
    </row>
    <row r="360" spans="2:7" x14ac:dyDescent="0.25">
      <c r="B360" s="96" t="s">
        <v>73</v>
      </c>
      <c r="C360" s="46" t="s">
        <v>5</v>
      </c>
      <c r="D360" s="94">
        <v>2176000</v>
      </c>
      <c r="E360" s="94">
        <v>2176000</v>
      </c>
      <c r="F360" s="95">
        <v>1736897.65</v>
      </c>
      <c r="G360" s="95">
        <v>79.820664062500001</v>
      </c>
    </row>
    <row r="361" spans="2:7" x14ac:dyDescent="0.25">
      <c r="B361" s="97" t="s">
        <v>74</v>
      </c>
      <c r="C361" s="46" t="s">
        <v>30</v>
      </c>
      <c r="D361" s="98"/>
      <c r="E361" s="98"/>
      <c r="F361" s="68">
        <v>1414270.84</v>
      </c>
      <c r="G361" s="98"/>
    </row>
    <row r="362" spans="2:7" x14ac:dyDescent="0.25">
      <c r="B362" s="97" t="s">
        <v>75</v>
      </c>
      <c r="C362" s="46" t="s">
        <v>76</v>
      </c>
      <c r="D362" s="98"/>
      <c r="E362" s="98"/>
      <c r="F362" s="68">
        <v>29571.61</v>
      </c>
      <c r="G362" s="98"/>
    </row>
    <row r="363" spans="2:7" x14ac:dyDescent="0.25">
      <c r="B363" s="97" t="s">
        <v>78</v>
      </c>
      <c r="C363" s="46" t="s">
        <v>77</v>
      </c>
      <c r="D363" s="98"/>
      <c r="E363" s="98"/>
      <c r="F363" s="68">
        <v>76227.899999999994</v>
      </c>
      <c r="G363" s="98"/>
    </row>
    <row r="364" spans="2:7" x14ac:dyDescent="0.25">
      <c r="B364" s="97" t="s">
        <v>80</v>
      </c>
      <c r="C364" s="46" t="s">
        <v>81</v>
      </c>
      <c r="D364" s="98"/>
      <c r="E364" s="98"/>
      <c r="F364" s="68">
        <v>216827.3</v>
      </c>
      <c r="G364" s="98"/>
    </row>
    <row r="365" spans="2:7" x14ac:dyDescent="0.25">
      <c r="B365" s="96" t="s">
        <v>82</v>
      </c>
      <c r="C365" s="46" t="s">
        <v>13</v>
      </c>
      <c r="D365" s="94">
        <v>619893</v>
      </c>
      <c r="E365" s="94">
        <v>619893</v>
      </c>
      <c r="F365" s="95">
        <v>322687.5</v>
      </c>
      <c r="G365" s="95">
        <v>52.0553547144427</v>
      </c>
    </row>
    <row r="366" spans="2:7" x14ac:dyDescent="0.25">
      <c r="B366" s="97" t="s">
        <v>83</v>
      </c>
      <c r="C366" s="46" t="s">
        <v>32</v>
      </c>
      <c r="D366" s="98"/>
      <c r="E366" s="98"/>
      <c r="F366" s="68">
        <v>13684.44</v>
      </c>
      <c r="G366" s="98"/>
    </row>
    <row r="367" spans="2:7" x14ac:dyDescent="0.25">
      <c r="B367" s="97" t="s">
        <v>84</v>
      </c>
      <c r="C367" s="46" t="s">
        <v>85</v>
      </c>
      <c r="D367" s="98"/>
      <c r="E367" s="98"/>
      <c r="F367" s="68">
        <v>29975.62</v>
      </c>
      <c r="G367" s="98"/>
    </row>
    <row r="368" spans="2:7" x14ac:dyDescent="0.25">
      <c r="B368" s="97" t="s">
        <v>86</v>
      </c>
      <c r="C368" s="46" t="s">
        <v>87</v>
      </c>
      <c r="D368" s="98"/>
      <c r="E368" s="98"/>
      <c r="F368" s="68">
        <v>4855.96</v>
      </c>
      <c r="G368" s="98"/>
    </row>
    <row r="369" spans="2:7" x14ac:dyDescent="0.25">
      <c r="B369" s="97" t="s">
        <v>103</v>
      </c>
      <c r="C369" s="46" t="s">
        <v>104</v>
      </c>
      <c r="D369" s="98"/>
      <c r="E369" s="98"/>
      <c r="F369" s="68">
        <v>933.75</v>
      </c>
      <c r="G369" s="98"/>
    </row>
    <row r="370" spans="2:7" x14ac:dyDescent="0.25">
      <c r="B370" s="97" t="s">
        <v>107</v>
      </c>
      <c r="C370" s="46" t="s">
        <v>108</v>
      </c>
      <c r="D370" s="98"/>
      <c r="E370" s="98"/>
      <c r="F370" s="68">
        <v>165203.14000000001</v>
      </c>
      <c r="G370" s="98"/>
    </row>
    <row r="371" spans="2:7" x14ac:dyDescent="0.25">
      <c r="B371" s="97" t="s">
        <v>111</v>
      </c>
      <c r="C371" s="46" t="s">
        <v>112</v>
      </c>
      <c r="D371" s="98"/>
      <c r="E371" s="98"/>
      <c r="F371" s="68">
        <v>1945.97</v>
      </c>
      <c r="G371" s="98"/>
    </row>
    <row r="372" spans="2:7" x14ac:dyDescent="0.25">
      <c r="B372" s="97" t="s">
        <v>113</v>
      </c>
      <c r="C372" s="46" t="s">
        <v>114</v>
      </c>
      <c r="D372" s="98"/>
      <c r="E372" s="98"/>
      <c r="F372" s="68">
        <v>103040</v>
      </c>
      <c r="G372" s="98"/>
    </row>
    <row r="373" spans="2:7" x14ac:dyDescent="0.25">
      <c r="B373" s="97" t="s">
        <v>126</v>
      </c>
      <c r="C373" s="46" t="s">
        <v>127</v>
      </c>
      <c r="D373" s="98"/>
      <c r="E373" s="98"/>
      <c r="F373" s="68">
        <v>8910</v>
      </c>
      <c r="G373" s="98"/>
    </row>
    <row r="374" spans="2:7" x14ac:dyDescent="0.25">
      <c r="B374" s="97" t="s">
        <v>128</v>
      </c>
      <c r="C374" s="46" t="s">
        <v>129</v>
      </c>
      <c r="D374" s="98"/>
      <c r="E374" s="98"/>
      <c r="F374" s="68">
        <v>-5861.38</v>
      </c>
      <c r="G374" s="98"/>
    </row>
    <row r="375" spans="2:7" x14ac:dyDescent="0.25">
      <c r="B375" s="96" t="s">
        <v>133</v>
      </c>
      <c r="C375" s="46" t="s">
        <v>134</v>
      </c>
      <c r="D375" s="94">
        <v>2000</v>
      </c>
      <c r="E375" s="94">
        <v>2000</v>
      </c>
      <c r="F375" s="95">
        <v>4076.07</v>
      </c>
      <c r="G375" s="95">
        <v>203.80350000000001</v>
      </c>
    </row>
    <row r="376" spans="2:7" x14ac:dyDescent="0.25">
      <c r="B376" s="97" t="s">
        <v>136</v>
      </c>
      <c r="C376" s="46" t="s">
        <v>137</v>
      </c>
      <c r="D376" s="98"/>
      <c r="E376" s="98"/>
      <c r="F376" s="68">
        <v>4076.07</v>
      </c>
      <c r="G376" s="98"/>
    </row>
    <row r="377" spans="2:7" ht="25.5" x14ac:dyDescent="0.25">
      <c r="B377" s="96" t="s">
        <v>155</v>
      </c>
      <c r="C377" s="46" t="s">
        <v>156</v>
      </c>
      <c r="D377" s="94">
        <v>15000</v>
      </c>
      <c r="E377" s="94">
        <v>15000</v>
      </c>
      <c r="F377" s="95">
        <v>4930</v>
      </c>
      <c r="G377" s="95">
        <v>32.866666666666703</v>
      </c>
    </row>
    <row r="378" spans="2:7" x14ac:dyDescent="0.25">
      <c r="B378" s="97" t="s">
        <v>160</v>
      </c>
      <c r="C378" s="46" t="s">
        <v>161</v>
      </c>
      <c r="D378" s="98"/>
      <c r="E378" s="98"/>
      <c r="F378" s="68">
        <v>4930</v>
      </c>
      <c r="G378" s="98"/>
    </row>
    <row r="379" spans="2:7" x14ac:dyDescent="0.25">
      <c r="B379" s="96" t="s">
        <v>170</v>
      </c>
      <c r="C379" s="46" t="s">
        <v>171</v>
      </c>
      <c r="D379" s="94">
        <v>150000</v>
      </c>
      <c r="E379" s="94">
        <v>150000</v>
      </c>
      <c r="F379" s="95">
        <v>85379.53</v>
      </c>
      <c r="G379" s="95">
        <v>56.919686666666699</v>
      </c>
    </row>
    <row r="380" spans="2:7" x14ac:dyDescent="0.25">
      <c r="B380" s="97" t="s">
        <v>173</v>
      </c>
      <c r="C380" s="46" t="s">
        <v>174</v>
      </c>
      <c r="D380" s="98"/>
      <c r="E380" s="98"/>
      <c r="F380" s="68">
        <v>34979.53</v>
      </c>
      <c r="G380" s="98"/>
    </row>
    <row r="381" spans="2:7" x14ac:dyDescent="0.25">
      <c r="B381" s="97" t="s">
        <v>182</v>
      </c>
      <c r="C381" s="46" t="s">
        <v>183</v>
      </c>
      <c r="D381" s="98"/>
      <c r="E381" s="98"/>
      <c r="F381" s="68">
        <v>50400</v>
      </c>
      <c r="G381" s="98"/>
    </row>
    <row r="382" spans="2:7" x14ac:dyDescent="0.25">
      <c r="B382" s="91" t="s">
        <v>299</v>
      </c>
      <c r="C382" s="92" t="s">
        <v>300</v>
      </c>
      <c r="D382" s="65">
        <v>3000000</v>
      </c>
      <c r="E382" s="65">
        <v>3000000</v>
      </c>
      <c r="F382" s="99"/>
      <c r="G382" s="99"/>
    </row>
    <row r="383" spans="2:7" x14ac:dyDescent="0.25">
      <c r="B383" s="93" t="s">
        <v>276</v>
      </c>
      <c r="C383" s="46" t="s">
        <v>277</v>
      </c>
      <c r="D383" s="94">
        <v>3000000</v>
      </c>
      <c r="E383" s="94">
        <v>3000000</v>
      </c>
      <c r="F383" s="100"/>
      <c r="G383" s="100"/>
    </row>
    <row r="384" spans="2:7" x14ac:dyDescent="0.25">
      <c r="B384" s="96" t="s">
        <v>188</v>
      </c>
      <c r="C384" s="46" t="s">
        <v>290</v>
      </c>
      <c r="D384" s="94">
        <v>3000000</v>
      </c>
      <c r="E384" s="94">
        <v>3000000</v>
      </c>
      <c r="F384" s="100"/>
      <c r="G384" s="100"/>
    </row>
    <row r="385" spans="2:7" ht="25.5" x14ac:dyDescent="0.25">
      <c r="B385" s="91" t="s">
        <v>301</v>
      </c>
      <c r="C385" s="92" t="s">
        <v>302</v>
      </c>
      <c r="D385" s="65">
        <v>86575</v>
      </c>
      <c r="E385" s="65">
        <v>86575</v>
      </c>
      <c r="F385" s="66">
        <v>48954.22</v>
      </c>
      <c r="G385" s="66">
        <v>56.545446144960998</v>
      </c>
    </row>
    <row r="386" spans="2:7" x14ac:dyDescent="0.25">
      <c r="B386" s="93" t="s">
        <v>188</v>
      </c>
      <c r="C386" s="46" t="s">
        <v>189</v>
      </c>
      <c r="D386" s="94">
        <v>86575</v>
      </c>
      <c r="E386" s="94">
        <v>86575</v>
      </c>
      <c r="F386" s="95">
        <v>48954.22</v>
      </c>
      <c r="G386" s="95">
        <v>56.545446144960998</v>
      </c>
    </row>
    <row r="387" spans="2:7" x14ac:dyDescent="0.25">
      <c r="B387" s="96" t="s">
        <v>73</v>
      </c>
      <c r="C387" s="46" t="s">
        <v>5</v>
      </c>
      <c r="D387" s="94">
        <v>45775</v>
      </c>
      <c r="E387" s="94">
        <v>45775</v>
      </c>
      <c r="F387" s="95">
        <v>24955.37</v>
      </c>
      <c r="G387" s="95">
        <v>54.517465865647203</v>
      </c>
    </row>
    <row r="388" spans="2:7" x14ac:dyDescent="0.25">
      <c r="B388" s="97" t="s">
        <v>74</v>
      </c>
      <c r="C388" s="46" t="s">
        <v>30</v>
      </c>
      <c r="D388" s="98"/>
      <c r="E388" s="98"/>
      <c r="F388" s="68">
        <v>20425.88</v>
      </c>
      <c r="G388" s="98"/>
    </row>
    <row r="389" spans="2:7" x14ac:dyDescent="0.25">
      <c r="B389" s="97" t="s">
        <v>78</v>
      </c>
      <c r="C389" s="46" t="s">
        <v>77</v>
      </c>
      <c r="D389" s="98"/>
      <c r="E389" s="98"/>
      <c r="F389" s="68">
        <v>1029.03</v>
      </c>
      <c r="G389" s="98"/>
    </row>
    <row r="390" spans="2:7" x14ac:dyDescent="0.25">
      <c r="B390" s="97" t="s">
        <v>80</v>
      </c>
      <c r="C390" s="46" t="s">
        <v>81</v>
      </c>
      <c r="D390" s="98"/>
      <c r="E390" s="98"/>
      <c r="F390" s="68">
        <v>3500.46</v>
      </c>
      <c r="G390" s="98"/>
    </row>
    <row r="391" spans="2:7" x14ac:dyDescent="0.25">
      <c r="B391" s="96" t="s">
        <v>82</v>
      </c>
      <c r="C391" s="46" t="s">
        <v>13</v>
      </c>
      <c r="D391" s="94">
        <v>40800</v>
      </c>
      <c r="E391" s="94">
        <v>40800</v>
      </c>
      <c r="F391" s="95">
        <v>23998.85</v>
      </c>
      <c r="G391" s="95">
        <v>58.820710784313697</v>
      </c>
    </row>
    <row r="392" spans="2:7" x14ac:dyDescent="0.25">
      <c r="B392" s="97" t="s">
        <v>83</v>
      </c>
      <c r="C392" s="46" t="s">
        <v>32</v>
      </c>
      <c r="D392" s="98"/>
      <c r="E392" s="98"/>
      <c r="F392" s="68">
        <v>2874.23</v>
      </c>
      <c r="G392" s="98"/>
    </row>
    <row r="393" spans="2:7" x14ac:dyDescent="0.25">
      <c r="B393" s="97" t="s">
        <v>84</v>
      </c>
      <c r="C393" s="46" t="s">
        <v>85</v>
      </c>
      <c r="D393" s="98"/>
      <c r="E393" s="98"/>
      <c r="F393" s="68">
        <v>260.04000000000002</v>
      </c>
      <c r="G393" s="98"/>
    </row>
    <row r="394" spans="2:7" x14ac:dyDescent="0.25">
      <c r="B394" s="97" t="s">
        <v>111</v>
      </c>
      <c r="C394" s="46" t="s">
        <v>112</v>
      </c>
      <c r="D394" s="98"/>
      <c r="E394" s="98"/>
      <c r="F394" s="68">
        <v>18107</v>
      </c>
      <c r="G394" s="98"/>
    </row>
    <row r="395" spans="2:7" x14ac:dyDescent="0.25">
      <c r="B395" s="97" t="s">
        <v>118</v>
      </c>
      <c r="C395" s="46" t="s">
        <v>117</v>
      </c>
      <c r="D395" s="98"/>
      <c r="E395" s="98"/>
      <c r="F395" s="68">
        <v>2757.58</v>
      </c>
      <c r="G395" s="98"/>
    </row>
    <row r="396" spans="2:7" ht="102" x14ac:dyDescent="0.25">
      <c r="B396" s="91" t="s">
        <v>303</v>
      </c>
      <c r="C396" s="92" t="s">
        <v>304</v>
      </c>
      <c r="D396" s="65">
        <v>734292</v>
      </c>
      <c r="E396" s="65">
        <v>734292</v>
      </c>
      <c r="F396" s="66">
        <v>141291.51</v>
      </c>
      <c r="G396" s="66">
        <v>19.241869719403201</v>
      </c>
    </row>
    <row r="397" spans="2:7" x14ac:dyDescent="0.25">
      <c r="B397" s="93" t="s">
        <v>220</v>
      </c>
      <c r="C397" s="46" t="s">
        <v>250</v>
      </c>
      <c r="D397" s="94">
        <v>734292</v>
      </c>
      <c r="E397" s="94">
        <v>734292</v>
      </c>
      <c r="F397" s="95">
        <v>141291.51</v>
      </c>
      <c r="G397" s="95">
        <v>19.241869719403201</v>
      </c>
    </row>
    <row r="398" spans="2:7" x14ac:dyDescent="0.25">
      <c r="B398" s="96" t="s">
        <v>73</v>
      </c>
      <c r="C398" s="46" t="s">
        <v>5</v>
      </c>
      <c r="D398" s="94">
        <v>237350</v>
      </c>
      <c r="E398" s="94">
        <v>237350</v>
      </c>
      <c r="F398" s="95">
        <v>59617.22</v>
      </c>
      <c r="G398" s="95">
        <v>25.117851274489201</v>
      </c>
    </row>
    <row r="399" spans="2:7" x14ac:dyDescent="0.25">
      <c r="B399" s="97" t="s">
        <v>74</v>
      </c>
      <c r="C399" s="46" t="s">
        <v>30</v>
      </c>
      <c r="D399" s="98"/>
      <c r="E399" s="98"/>
      <c r="F399" s="68">
        <v>51173.58</v>
      </c>
      <c r="G399" s="98"/>
    </row>
    <row r="400" spans="2:7" x14ac:dyDescent="0.25">
      <c r="B400" s="97" t="s">
        <v>80</v>
      </c>
      <c r="C400" s="46" t="s">
        <v>81</v>
      </c>
      <c r="D400" s="98"/>
      <c r="E400" s="98"/>
      <c r="F400" s="68">
        <v>8443.64</v>
      </c>
      <c r="G400" s="98"/>
    </row>
    <row r="401" spans="2:7" x14ac:dyDescent="0.25">
      <c r="B401" s="96" t="s">
        <v>82</v>
      </c>
      <c r="C401" s="46" t="s">
        <v>13</v>
      </c>
      <c r="D401" s="94">
        <v>496942</v>
      </c>
      <c r="E401" s="94">
        <v>496942</v>
      </c>
      <c r="F401" s="95">
        <v>81674.289999999994</v>
      </c>
      <c r="G401" s="95">
        <v>16.4353767642904</v>
      </c>
    </row>
    <row r="402" spans="2:7" x14ac:dyDescent="0.25">
      <c r="B402" s="97" t="s">
        <v>83</v>
      </c>
      <c r="C402" s="46" t="s">
        <v>32</v>
      </c>
      <c r="D402" s="98"/>
      <c r="E402" s="98"/>
      <c r="F402" s="68">
        <v>7140.42</v>
      </c>
      <c r="G402" s="98"/>
    </row>
    <row r="403" spans="2:7" x14ac:dyDescent="0.25">
      <c r="B403" s="97" t="s">
        <v>88</v>
      </c>
      <c r="C403" s="46" t="s">
        <v>89</v>
      </c>
      <c r="D403" s="98"/>
      <c r="E403" s="98"/>
      <c r="F403" s="68">
        <v>12822.5</v>
      </c>
      <c r="G403" s="98"/>
    </row>
    <row r="404" spans="2:7" x14ac:dyDescent="0.25">
      <c r="B404" s="97" t="s">
        <v>93</v>
      </c>
      <c r="C404" s="46" t="s">
        <v>94</v>
      </c>
      <c r="D404" s="98"/>
      <c r="E404" s="98"/>
      <c r="F404" s="68">
        <v>11205.73</v>
      </c>
      <c r="G404" s="98"/>
    </row>
    <row r="405" spans="2:7" x14ac:dyDescent="0.25">
      <c r="B405" s="97" t="s">
        <v>107</v>
      </c>
      <c r="C405" s="46" t="s">
        <v>108</v>
      </c>
      <c r="D405" s="98"/>
      <c r="E405" s="98"/>
      <c r="F405" s="68">
        <v>28992.13</v>
      </c>
      <c r="G405" s="98"/>
    </row>
    <row r="406" spans="2:7" x14ac:dyDescent="0.25">
      <c r="B406" s="97" t="s">
        <v>113</v>
      </c>
      <c r="C406" s="46" t="s">
        <v>114</v>
      </c>
      <c r="D406" s="98"/>
      <c r="E406" s="98"/>
      <c r="F406" s="68">
        <v>3325</v>
      </c>
      <c r="G406" s="98"/>
    </row>
    <row r="407" spans="2:7" x14ac:dyDescent="0.25">
      <c r="B407" s="97" t="s">
        <v>115</v>
      </c>
      <c r="C407" s="46" t="s">
        <v>116</v>
      </c>
      <c r="D407" s="98"/>
      <c r="E407" s="98"/>
      <c r="F407" s="68">
        <v>4590.1400000000003</v>
      </c>
      <c r="G407" s="98"/>
    </row>
    <row r="408" spans="2:7" x14ac:dyDescent="0.25">
      <c r="B408" s="97" t="s">
        <v>118</v>
      </c>
      <c r="C408" s="46" t="s">
        <v>117</v>
      </c>
      <c r="D408" s="98"/>
      <c r="E408" s="98"/>
      <c r="F408" s="68">
        <v>8398.3700000000008</v>
      </c>
      <c r="G408" s="98"/>
    </row>
    <row r="409" spans="2:7" x14ac:dyDescent="0.25">
      <c r="B409" s="97" t="s">
        <v>124</v>
      </c>
      <c r="C409" s="46" t="s">
        <v>125</v>
      </c>
      <c r="D409" s="98"/>
      <c r="E409" s="98"/>
      <c r="F409" s="68">
        <v>5200</v>
      </c>
      <c r="G409" s="98"/>
    </row>
    <row r="410" spans="2:7" ht="38.25" x14ac:dyDescent="0.25">
      <c r="B410" s="91" t="s">
        <v>305</v>
      </c>
      <c r="C410" s="92" t="s">
        <v>306</v>
      </c>
      <c r="D410" s="65">
        <v>18250</v>
      </c>
      <c r="E410" s="65">
        <v>18250</v>
      </c>
      <c r="F410" s="99"/>
      <c r="G410" s="99"/>
    </row>
    <row r="411" spans="2:7" x14ac:dyDescent="0.25">
      <c r="B411" s="93" t="s">
        <v>220</v>
      </c>
      <c r="C411" s="46" t="s">
        <v>250</v>
      </c>
      <c r="D411" s="94">
        <v>18250</v>
      </c>
      <c r="E411" s="94">
        <v>18250</v>
      </c>
      <c r="F411" s="100"/>
      <c r="G411" s="100"/>
    </row>
    <row r="412" spans="2:7" x14ac:dyDescent="0.25">
      <c r="B412" s="96" t="s">
        <v>73</v>
      </c>
      <c r="C412" s="46" t="s">
        <v>5</v>
      </c>
      <c r="D412" s="94">
        <v>6250</v>
      </c>
      <c r="E412" s="94">
        <v>6250</v>
      </c>
      <c r="F412" s="100"/>
      <c r="G412" s="100"/>
    </row>
    <row r="413" spans="2:7" x14ac:dyDescent="0.25">
      <c r="B413" s="96" t="s">
        <v>82</v>
      </c>
      <c r="C413" s="46" t="s">
        <v>13</v>
      </c>
      <c r="D413" s="94">
        <v>12000</v>
      </c>
      <c r="E413" s="94">
        <v>12000</v>
      </c>
      <c r="F413" s="100"/>
      <c r="G413" s="100"/>
    </row>
    <row r="414" spans="2:7" ht="25.5" x14ac:dyDescent="0.25">
      <c r="B414" s="91" t="s">
        <v>307</v>
      </c>
      <c r="C414" s="92" t="s">
        <v>308</v>
      </c>
      <c r="D414" s="65">
        <v>18250</v>
      </c>
      <c r="E414" s="65">
        <v>18250</v>
      </c>
      <c r="F414" s="99"/>
      <c r="G414" s="99"/>
    </row>
    <row r="415" spans="2:7" x14ac:dyDescent="0.25">
      <c r="B415" s="93" t="s">
        <v>220</v>
      </c>
      <c r="C415" s="46" t="s">
        <v>250</v>
      </c>
      <c r="D415" s="94">
        <v>18250</v>
      </c>
      <c r="E415" s="94">
        <v>18250</v>
      </c>
      <c r="F415" s="100"/>
      <c r="G415" s="100"/>
    </row>
    <row r="416" spans="2:7" x14ac:dyDescent="0.25">
      <c r="B416" s="96" t="s">
        <v>73</v>
      </c>
      <c r="C416" s="46" t="s">
        <v>5</v>
      </c>
      <c r="D416" s="94">
        <v>6250</v>
      </c>
      <c r="E416" s="94">
        <v>6250</v>
      </c>
      <c r="F416" s="100"/>
      <c r="G416" s="100"/>
    </row>
    <row r="417" spans="2:7" x14ac:dyDescent="0.25">
      <c r="B417" s="96" t="s">
        <v>82</v>
      </c>
      <c r="C417" s="46" t="s">
        <v>13</v>
      </c>
      <c r="D417" s="94">
        <v>12000</v>
      </c>
      <c r="E417" s="94">
        <v>12000</v>
      </c>
      <c r="F417" s="100"/>
      <c r="G417" s="100"/>
    </row>
    <row r="418" spans="2:7" ht="38.25" x14ac:dyDescent="0.25">
      <c r="B418" s="91" t="s">
        <v>309</v>
      </c>
      <c r="C418" s="92" t="s">
        <v>310</v>
      </c>
      <c r="D418" s="65">
        <v>5025600</v>
      </c>
      <c r="E418" s="65">
        <v>5025600</v>
      </c>
      <c r="F418" s="66">
        <v>3842773.43</v>
      </c>
      <c r="G418" s="66">
        <v>76.463973057943306</v>
      </c>
    </row>
    <row r="419" spans="2:7" x14ac:dyDescent="0.25">
      <c r="B419" s="93" t="s">
        <v>226</v>
      </c>
      <c r="C419" s="46" t="s">
        <v>186</v>
      </c>
      <c r="D419" s="94">
        <v>1006000</v>
      </c>
      <c r="E419" s="94">
        <v>1006000</v>
      </c>
      <c r="F419" s="95">
        <v>768554.69</v>
      </c>
      <c r="G419" s="95">
        <v>76.397086481113305</v>
      </c>
    </row>
    <row r="420" spans="2:7" x14ac:dyDescent="0.25">
      <c r="B420" s="96" t="s">
        <v>188</v>
      </c>
      <c r="C420" s="46" t="s">
        <v>290</v>
      </c>
      <c r="D420" s="94">
        <v>1006000</v>
      </c>
      <c r="E420" s="94">
        <v>1006000</v>
      </c>
      <c r="F420" s="95">
        <v>768554.69</v>
      </c>
      <c r="G420" s="95">
        <v>76.397086481113305</v>
      </c>
    </row>
    <row r="421" spans="2:7" ht="25.5" x14ac:dyDescent="0.25">
      <c r="B421" s="97" t="s">
        <v>208</v>
      </c>
      <c r="C421" s="46" t="s">
        <v>213</v>
      </c>
      <c r="D421" s="98"/>
      <c r="E421" s="98"/>
      <c r="F421" s="68">
        <v>88223.89</v>
      </c>
      <c r="G421" s="98"/>
    </row>
    <row r="422" spans="2:7" x14ac:dyDescent="0.25">
      <c r="B422" s="97" t="s">
        <v>209</v>
      </c>
      <c r="C422" s="46" t="s">
        <v>214</v>
      </c>
      <c r="D422" s="98"/>
      <c r="E422" s="98"/>
      <c r="F422" s="68">
        <v>680330.8</v>
      </c>
      <c r="G422" s="98"/>
    </row>
    <row r="423" spans="2:7" ht="25.5" x14ac:dyDescent="0.25">
      <c r="B423" s="93" t="s">
        <v>235</v>
      </c>
      <c r="C423" s="46" t="s">
        <v>264</v>
      </c>
      <c r="D423" s="94">
        <v>4019600</v>
      </c>
      <c r="E423" s="94">
        <v>4019600</v>
      </c>
      <c r="F423" s="95">
        <v>3074218.74</v>
      </c>
      <c r="G423" s="95">
        <v>76.480713006269298</v>
      </c>
    </row>
    <row r="424" spans="2:7" x14ac:dyDescent="0.25">
      <c r="B424" s="96" t="s">
        <v>188</v>
      </c>
      <c r="C424" s="46" t="s">
        <v>290</v>
      </c>
      <c r="D424" s="94">
        <v>4019600</v>
      </c>
      <c r="E424" s="94">
        <v>4019600</v>
      </c>
      <c r="F424" s="95">
        <v>3074218.74</v>
      </c>
      <c r="G424" s="95">
        <v>76.480713006269298</v>
      </c>
    </row>
    <row r="425" spans="2:7" ht="25.5" x14ac:dyDescent="0.25">
      <c r="B425" s="97" t="s">
        <v>208</v>
      </c>
      <c r="C425" s="46" t="s">
        <v>213</v>
      </c>
      <c r="D425" s="98"/>
      <c r="E425" s="98"/>
      <c r="F425" s="68">
        <v>352895.54</v>
      </c>
      <c r="G425" s="98"/>
    </row>
    <row r="426" spans="2:7" x14ac:dyDescent="0.25">
      <c r="B426" s="97" t="s">
        <v>209</v>
      </c>
      <c r="C426" s="46" t="s">
        <v>214</v>
      </c>
      <c r="D426" s="98"/>
      <c r="E426" s="98"/>
      <c r="F426" s="68">
        <v>2721323.2</v>
      </c>
      <c r="G426" s="98"/>
    </row>
  </sheetData>
  <sheetProtection algorithmName="SHA-512" hashValue="Eky0SjVn81FTqJsb8NtMJQD1f06h0v8cYpa4p8wIKxipZ4E5CCzdiM6pP3sgMpEnW+6RWZaaUExmnACavRJgzA==" saltValue="fjOqnbvr/dhgJHoRgKxWLw==" spinCount="100000" sheet="1" objects="1" scenarios="1"/>
  <mergeCells count="7">
    <mergeCell ref="B24:C24"/>
    <mergeCell ref="B25:C25"/>
    <mergeCell ref="B1:G1"/>
    <mergeCell ref="B2:G2"/>
    <mergeCell ref="B4:C4"/>
    <mergeCell ref="B5:C5"/>
    <mergeCell ref="B22:G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SAŽETAK</vt:lpstr>
      <vt:lpstr> Račun prihoda i rashoda </vt:lpstr>
      <vt:lpstr>Rashodi prema izvorima financi </vt:lpstr>
      <vt:lpstr>Rashodi prema funkcijskoj k </vt:lpstr>
      <vt:lpstr>Račun financiranja</vt:lpstr>
      <vt:lpstr>Račun fin prema izvorima f</vt:lpstr>
      <vt:lpstr>POSEBNI DIO</vt:lpstr>
      <vt:lpstr>SAŽETAK!Print_Area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Milka Marina Jelić</cp:lastModifiedBy>
  <cp:lastPrinted>2025-02-20T12:09:03Z</cp:lastPrinted>
  <dcterms:created xsi:type="dcterms:W3CDTF">2022-08-12T12:51:27Z</dcterms:created>
  <dcterms:modified xsi:type="dcterms:W3CDTF">2025-03-11T10:05:37Z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Tablica ogledni format izvještaja o izvršenju PKDP.xlsx</vt:lpwstr>
  </property>
</Properties>
</file>