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Z:\Računovodstvo\2. FINANCIJSKI IZVJESTAJI\2023 financijski izvještaji\Izvršenje fin.plana za 2023\Izvještaj 12.2023\Radna Verzija\"/>
    </mc:Choice>
  </mc:AlternateContent>
  <xr:revisionPtr revIDLastSave="0" documentId="13_ncr:1_{2FC9C7AF-9A16-4BED-9FD8-BAC3CB83DAF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AŽETAK" sheetId="1" r:id="rId1"/>
    <sheet name=" Račun prihoda i rashoda " sheetId="11" r:id="rId2"/>
    <sheet name="Rashodi prema izvorima financi " sheetId="12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 '!#REF!</definedName>
    <definedName name="_xlnm.Print_Area" localSheetId="0">SAŽETAK!$B$1:$L$27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16" i="1"/>
  <c r="I27" i="1"/>
  <c r="L27" i="1" s="1"/>
  <c r="G27" i="1"/>
  <c r="H27" i="1"/>
  <c r="K27" i="1"/>
  <c r="F12" i="10" l="1"/>
  <c r="E12" i="10"/>
  <c r="D12" i="10"/>
  <c r="C12" i="10"/>
  <c r="G31" i="12"/>
  <c r="G30" i="12"/>
  <c r="G28" i="12"/>
  <c r="G27" i="12"/>
  <c r="G26" i="12"/>
  <c r="G25" i="12"/>
  <c r="G24" i="12"/>
  <c r="G23" i="12"/>
  <c r="G22" i="12"/>
  <c r="G21" i="12"/>
  <c r="G20" i="12"/>
  <c r="C19" i="12"/>
  <c r="C6" i="12" s="1"/>
  <c r="G26" i="1"/>
  <c r="G423" i="7"/>
  <c r="G422" i="7"/>
  <c r="G421" i="7"/>
  <c r="G420" i="7"/>
  <c r="G419" i="7"/>
  <c r="G418" i="7"/>
  <c r="G417" i="7"/>
  <c r="G416" i="7"/>
  <c r="G415" i="7"/>
  <c r="G414" i="7"/>
  <c r="E404" i="7"/>
  <c r="D404" i="7"/>
  <c r="F375" i="7"/>
  <c r="E375" i="7"/>
  <c r="G375" i="7" s="1"/>
  <c r="D375" i="7"/>
  <c r="F347" i="7"/>
  <c r="E347" i="7"/>
  <c r="G347" i="7" s="1"/>
  <c r="D347" i="7"/>
  <c r="F341" i="7"/>
  <c r="E341" i="7"/>
  <c r="D341" i="7"/>
  <c r="F327" i="7"/>
  <c r="E327" i="7"/>
  <c r="D327" i="7"/>
  <c r="E323" i="7"/>
  <c r="D323" i="7"/>
  <c r="F315" i="7"/>
  <c r="E315" i="7"/>
  <c r="D315" i="7"/>
  <c r="F291" i="7"/>
  <c r="E291" i="7"/>
  <c r="D291" i="7"/>
  <c r="F268" i="7"/>
  <c r="E268" i="7"/>
  <c r="D268" i="7"/>
  <c r="F262" i="7"/>
  <c r="E262" i="7"/>
  <c r="D262" i="7"/>
  <c r="F253" i="7"/>
  <c r="E253" i="7"/>
  <c r="D253" i="7"/>
  <c r="F239" i="7"/>
  <c r="E239" i="7"/>
  <c r="D239" i="7"/>
  <c r="F234" i="7"/>
  <c r="E234" i="7"/>
  <c r="D234" i="7"/>
  <c r="F218" i="7"/>
  <c r="E218" i="7"/>
  <c r="D218" i="7"/>
  <c r="F202" i="7"/>
  <c r="E202" i="7"/>
  <c r="D202" i="7"/>
  <c r="F197" i="7"/>
  <c r="E197" i="7"/>
  <c r="D197" i="7"/>
  <c r="F188" i="7"/>
  <c r="E188" i="7"/>
  <c r="D188" i="7"/>
  <c r="F180" i="7"/>
  <c r="E180" i="7"/>
  <c r="D180" i="7"/>
  <c r="F159" i="7"/>
  <c r="E159" i="7"/>
  <c r="D159" i="7"/>
  <c r="F145" i="7"/>
  <c r="E145" i="7"/>
  <c r="D145" i="7"/>
  <c r="F134" i="7"/>
  <c r="E134" i="7"/>
  <c r="D134" i="7"/>
  <c r="F108" i="7"/>
  <c r="E108" i="7"/>
  <c r="D108" i="7"/>
  <c r="F79" i="7"/>
  <c r="E79" i="7"/>
  <c r="D79" i="7"/>
  <c r="F65" i="7"/>
  <c r="E65" i="7"/>
  <c r="D65" i="7"/>
  <c r="G10" i="7"/>
  <c r="G9" i="7"/>
  <c r="G8" i="7"/>
  <c r="F12" i="7"/>
  <c r="E12" i="7"/>
  <c r="D12" i="7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G20" i="10"/>
  <c r="G19" i="10"/>
  <c r="G18" i="10"/>
  <c r="G17" i="10"/>
  <c r="G16" i="10"/>
  <c r="G15" i="10"/>
  <c r="G12" i="10"/>
  <c r="G10" i="10"/>
  <c r="G11" i="10" s="1"/>
  <c r="G9" i="10"/>
  <c r="G8" i="10"/>
  <c r="G7" i="10"/>
  <c r="G6" i="10"/>
  <c r="G6" i="8"/>
  <c r="F6" i="8"/>
  <c r="H6" i="8" s="1"/>
  <c r="E6" i="8"/>
  <c r="D6" i="8"/>
  <c r="C6" i="8"/>
  <c r="H9" i="12"/>
  <c r="H8" i="12"/>
  <c r="H7" i="12"/>
  <c r="H21" i="12"/>
  <c r="H20" i="12"/>
  <c r="H19" i="12"/>
  <c r="J123" i="11"/>
  <c r="J122" i="11"/>
  <c r="J121" i="11"/>
  <c r="J120" i="11"/>
  <c r="J119" i="11"/>
  <c r="J118" i="11"/>
  <c r="J117" i="11"/>
  <c r="J116" i="11"/>
  <c r="K115" i="11"/>
  <c r="J115" i="11"/>
  <c r="J114" i="11"/>
  <c r="J113" i="11"/>
  <c r="K112" i="11"/>
  <c r="J112" i="11"/>
  <c r="K111" i="11"/>
  <c r="J111" i="11"/>
  <c r="J110" i="11"/>
  <c r="J109" i="11"/>
  <c r="J108" i="11"/>
  <c r="J107" i="11"/>
  <c r="K106" i="11"/>
  <c r="J106" i="11"/>
  <c r="J105" i="11"/>
  <c r="J104" i="11"/>
  <c r="J103" i="11"/>
  <c r="K102" i="11"/>
  <c r="J102" i="11"/>
  <c r="J101" i="11"/>
  <c r="J100" i="11"/>
  <c r="J99" i="11"/>
  <c r="J98" i="11"/>
  <c r="K97" i="11"/>
  <c r="J97" i="11"/>
  <c r="J96" i="11"/>
  <c r="J95" i="11"/>
  <c r="J94" i="11"/>
  <c r="J93" i="11"/>
  <c r="J92" i="11"/>
  <c r="J91" i="11"/>
  <c r="K90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K54" i="11"/>
  <c r="J54" i="11"/>
  <c r="J53" i="11"/>
  <c r="J52" i="11"/>
  <c r="J51" i="11"/>
  <c r="J50" i="11"/>
  <c r="J49" i="11"/>
  <c r="J48" i="11"/>
  <c r="J47" i="11"/>
  <c r="K46" i="11"/>
  <c r="J46" i="11"/>
  <c r="K45" i="11"/>
  <c r="J45" i="11"/>
  <c r="K44" i="11"/>
  <c r="J44" i="11"/>
  <c r="K43" i="11"/>
  <c r="J43" i="11"/>
  <c r="K42" i="11"/>
  <c r="J42" i="11"/>
  <c r="J38" i="11"/>
  <c r="J37" i="11"/>
  <c r="K36" i="11"/>
  <c r="J36" i="11"/>
  <c r="J35" i="11"/>
  <c r="J34" i="11"/>
  <c r="J33" i="11"/>
  <c r="K30" i="11"/>
  <c r="F30" i="11"/>
  <c r="J30" i="11" s="1"/>
  <c r="J29" i="11"/>
  <c r="F28" i="11"/>
  <c r="J28" i="11" s="1"/>
  <c r="J27" i="11"/>
  <c r="J26" i="11"/>
  <c r="J25" i="11"/>
  <c r="F24" i="11"/>
  <c r="J24" i="11" s="1"/>
  <c r="K23" i="11"/>
  <c r="J20" i="11"/>
  <c r="J19" i="11"/>
  <c r="F18" i="11"/>
  <c r="F17" i="11" s="1"/>
  <c r="J17" i="11" s="1"/>
  <c r="K17" i="11"/>
  <c r="J16" i="11"/>
  <c r="J15" i="11"/>
  <c r="J14" i="11"/>
  <c r="K13" i="11"/>
  <c r="F13" i="11"/>
  <c r="J13" i="11" s="1"/>
  <c r="K12" i="11"/>
  <c r="I11" i="11"/>
  <c r="I10" i="11" s="1"/>
  <c r="H11" i="11"/>
  <c r="H10" i="11" s="1"/>
  <c r="G11" i="11"/>
  <c r="G10" i="11" s="1"/>
  <c r="K25" i="1"/>
  <c r="L22" i="1"/>
  <c r="L21" i="1"/>
  <c r="J23" i="1"/>
  <c r="L23" i="1" s="1"/>
  <c r="I23" i="1"/>
  <c r="I26" i="1" s="1"/>
  <c r="H23" i="1"/>
  <c r="H26" i="1" s="1"/>
  <c r="G23" i="1"/>
  <c r="K22" i="1"/>
  <c r="K21" i="1"/>
  <c r="L14" i="1"/>
  <c r="L13" i="1"/>
  <c r="L12" i="1"/>
  <c r="L11" i="1"/>
  <c r="L10" i="1"/>
  <c r="J15" i="1"/>
  <c r="I15" i="1"/>
  <c r="L15" i="1" s="1"/>
  <c r="H15" i="1"/>
  <c r="G15" i="1"/>
  <c r="K15" i="1" s="1"/>
  <c r="K14" i="1"/>
  <c r="K13" i="1"/>
  <c r="K12" i="1"/>
  <c r="J12" i="1"/>
  <c r="I12" i="1"/>
  <c r="I16" i="1" s="1"/>
  <c r="H12" i="1"/>
  <c r="H16" i="1" s="1"/>
  <c r="G12" i="1"/>
  <c r="G16" i="1" s="1"/>
  <c r="K11" i="1"/>
  <c r="K10" i="1"/>
  <c r="L25" i="1"/>
  <c r="K24" i="1"/>
  <c r="L24" i="1"/>
  <c r="G19" i="12" l="1"/>
  <c r="G315" i="7"/>
  <c r="G341" i="7"/>
  <c r="G327" i="7"/>
  <c r="G291" i="7"/>
  <c r="G202" i="7"/>
  <c r="G159" i="7"/>
  <c r="G253" i="7"/>
  <c r="G268" i="7"/>
  <c r="G239" i="7"/>
  <c r="G134" i="7"/>
  <c r="G65" i="7"/>
  <c r="G180" i="7"/>
  <c r="G262" i="7"/>
  <c r="G218" i="7"/>
  <c r="G145" i="7"/>
  <c r="G197" i="7"/>
  <c r="G188" i="7"/>
  <c r="G234" i="7"/>
  <c r="G79" i="7"/>
  <c r="G108" i="7"/>
  <c r="G12" i="7"/>
  <c r="K11" i="11"/>
  <c r="K10" i="11" s="1"/>
  <c r="F12" i="11"/>
  <c r="J18" i="11"/>
  <c r="F23" i="11"/>
  <c r="J23" i="11" s="1"/>
  <c r="K23" i="1"/>
  <c r="J26" i="1"/>
  <c r="L16" i="1"/>
  <c r="K16" i="1"/>
  <c r="F11" i="11" l="1"/>
  <c r="J12" i="11"/>
  <c r="K26" i="1"/>
  <c r="L26" i="1"/>
  <c r="J11" i="11" l="1"/>
  <c r="J10" i="11" s="1"/>
  <c r="F10" i="11"/>
</calcChain>
</file>

<file path=xl/sharedStrings.xml><?xml version="1.0" encoding="utf-8"?>
<sst xmlns="http://schemas.openxmlformats.org/spreadsheetml/2006/main" count="1094" uniqueCount="323">
  <si>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</si>
  <si>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</si>
  <si>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</si>
  <si>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</si>
  <si>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</si>
  <si>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</si>
  <si>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</si>
  <si>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</si>
  <si>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</si>
  <si>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04 Ekonomski poslovi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</si>
  <si>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</si>
  <si>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</si>
  <si>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</si>
  <si>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</si>
  <si>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</si>
  <si>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</si>
  <si>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PRIJENOS SREDSTAVA IZ PRETHODNE GODINE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</si>
  <si>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</si>
  <si>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</si>
  <si>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</si>
  <si>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</si>
  <si>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</si>
  <si>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IZVRŠENJE FINANCIJSKOG PLANA PRORAČUNSKOG KORISNIKA DRŽAVNOG PRORAČUNA
ZA PRVO POLUGODIŠTE 2023.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</si>
  <si>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</si>
  <si>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</si>
  <si>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</si>
  <si>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</si>
  <si>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</si>
  <si>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</si>
  <si>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</si>
  <si>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</si>
  <si>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</si>
  <si>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</si>
  <si>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</si>
  <si>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</si>
  <si>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</si>
  <si>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</si>
  <si>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</si>
  <si>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</si>
  <si>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</si>
  <si>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</si>
  <si>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</si>
  <si>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</si>
  <si>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</si>
  <si>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</si>
  <si>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</si>
  <si>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</si>
  <si>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</si>
  <si>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</si>
  <si>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TEKUĆI PLAN 2023.*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</si>
  <si>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</si>
  <si>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</si>
  <si>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</si>
  <si>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</si>
  <si>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</si>
  <si>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</si>
  <si>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</si>
  <si>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</si>
  <si>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</si>
  <si>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</si>
  <si>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</si>
  <si>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 xml:space="preserve">OSTVARENJE/IZVRŠENJE 
2022. </t>
  </si>
  <si>
    <t>REBALANS 2023.</t>
  </si>
  <si>
    <t xml:space="preserve">OSTVARENJE/IZVRŠENJE 
2023. </t>
  </si>
  <si>
    <t>Iznosi u stupcu "OSTVARENJE/IZVRŠENJE 2022." preračunavaju se iz kuna u eure prema fiksnom tečaju konverzije (1 EUR=7,53450 kuna) i po pravilima za preračunavanje i zaokruživanje.</t>
  </si>
  <si>
    <t>Iznosi u stupcima "OSTVARENJE/IZVRŠENJE 2022." i "OSTVARENJE/IZVRŠENJE 2023." iskazuju se na dvije decimale. U stupcima u kojima se iskazuje plan iznosi se iskazuju isključivo bez decimala.</t>
  </si>
  <si>
    <t>Plavo obojane ćelije u stupcima 2-5 imaju upisane formule, u njih se podaci ne unose, nego se izračunavaju temeljem podataka unesenih u bijele ćelije.</t>
  </si>
  <si>
    <t>U stupcima 6 i 7 formule su unesene u sve ćelije (i plavo i bijelo obojane). Izračuni će se pojaviti s unosom podataka u stupce 2-5.</t>
  </si>
  <si>
    <t>Prihodi iz proračuna</t>
  </si>
  <si>
    <t>Prihodi iz nadležnog proračuna za financiranje rashoda</t>
  </si>
  <si>
    <t>Prihodi od nadležnog proračuna za financiranje izdataka</t>
  </si>
  <si>
    <t xml:space="preserve">OSTVARENJE/ IZVRŠENJE 
1.-12.2022. </t>
  </si>
  <si>
    <t>REBALANS 2023.*</t>
  </si>
  <si>
    <t xml:space="preserve">OSTVARENJE/ IZVRŠENJE 
1.-12.2023. </t>
  </si>
  <si>
    <t>Pomoći iz inozemstva (darovnice) i od subjekata unutar općeg proračuna</t>
  </si>
  <si>
    <t>Pomoći od međunarodnih organizacija te institucija i tijela EU</t>
  </si>
  <si>
    <t>Tekuće pomoći od institucija i tijela  EU</t>
  </si>
  <si>
    <t>Kapitalne pomoći od institucija i tijela  EU</t>
  </si>
  <si>
    <t>Pomoći unutar općeg proračuna temeljem protestiranih jamstava</t>
  </si>
  <si>
    <t>Pomoći primljene unutar općeg proračuna po protestiranim jamstvima</t>
  </si>
  <si>
    <t>Prihodi od imovine</t>
  </si>
  <si>
    <t>Prihodi od financijske imovine</t>
  </si>
  <si>
    <t>Kamate na oročena sredstva i depozite po viđenju</t>
  </si>
  <si>
    <t>Prihodi od zateznih kamata</t>
  </si>
  <si>
    <t>Ostali prihodi od financijske imovine</t>
  </si>
  <si>
    <t>Prihodi od kamata na dane zajmove</t>
  </si>
  <si>
    <t>Prihodi od kamata na dane zajmove trgovačkim društvima i obrtnicima izvan javnog sektora</t>
  </si>
  <si>
    <t>Prihodi od prodaje proizvoda i robe te pruženih usluga i prihodi od donacija</t>
  </si>
  <si>
    <t>Prihodi od pruženih usluga</t>
  </si>
  <si>
    <t>Donacije od pravnih i fizičkih osoba izvan općeg proračuna</t>
  </si>
  <si>
    <t>Tekuće donacije</t>
  </si>
  <si>
    <t>Povrat kapitalnih pomoći danih trgovačkim društvima i obrtnicima po protestiranim jamstvima</t>
  </si>
  <si>
    <t>Kazne, upravne mjere i ostali prihodi</t>
  </si>
  <si>
    <t>Ostali prihodi</t>
  </si>
  <si>
    <t/>
  </si>
  <si>
    <t>ODLJEV</t>
  </si>
  <si>
    <t>RASHODI</t>
  </si>
  <si>
    <t>3</t>
  </si>
  <si>
    <t>31</t>
  </si>
  <si>
    <t>3111</t>
  </si>
  <si>
    <t>3113</t>
  </si>
  <si>
    <t>Plaće za prekovremeni rad</t>
  </si>
  <si>
    <t>Ostali rashodi za zaposlene</t>
  </si>
  <si>
    <t>3121</t>
  </si>
  <si>
    <t>Doprinosi na plaće</t>
  </si>
  <si>
    <t>3132</t>
  </si>
  <si>
    <t>Doprinosi za obvezno zdravstveno osiguranje</t>
  </si>
  <si>
    <t>32</t>
  </si>
  <si>
    <t>3211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</si>
  <si>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</si>
  <si>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</si>
  <si>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</si>
  <si>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</si>
  <si>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</si>
  <si>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</si>
  <si>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</si>
  <si>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</si>
  <si>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</si>
  <si>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</si>
  <si>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</si>
  <si>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</si>
  <si>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</si>
  <si>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</si>
  <si>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</si>
  <si>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</si>
  <si>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</si>
  <si>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</si>
  <si>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</si>
  <si>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</si>
  <si>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</si>
  <si>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</si>
  <si>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</si>
  <si>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</si>
  <si>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</si>
  <si>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</si>
  <si>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</si>
  <si>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</si>
  <si>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</si>
  <si>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</si>
  <si>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</si>
  <si>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</si>
  <si>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</si>
  <si>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</si>
  <si>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</si>
  <si>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</si>
  <si>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Naknade troškova osobama izvan radnog odnosa</t>
  </si>
  <si>
    <t>3241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</si>
  <si>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</si>
  <si>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</si>
  <si>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</si>
  <si>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</si>
  <si>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</si>
  <si>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</si>
  <si>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</si>
  <si>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</si>
  <si>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</si>
  <si>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</si>
  <si>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</si>
  <si>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</si>
  <si>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</si>
  <si>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</si>
  <si>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</si>
  <si>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</si>
  <si>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Ostali financijski rashodi</t>
  </si>
  <si>
    <t>3431</t>
  </si>
  <si>
    <t>Bankarske usluge i usluge platnog prometa</t>
  </si>
  <si>
    <t>3433</t>
  </si>
  <si>
    <t>Zatezne kamate</t>
  </si>
  <si>
    <t>35</t>
  </si>
  <si>
    <t>Subvencije</t>
  </si>
  <si>
    <t>Subvencije trgovačkim društvima u javnom sektoru</t>
  </si>
  <si>
    <t>3512</t>
  </si>
  <si>
    <t>Subvencije trgovačkim društvima, poljoprivrednicima i obrtnicima izvan javnog sektora</t>
  </si>
  <si>
    <t>3522</t>
  </si>
  <si>
    <t>Subvencije trgovačkim društvima izvan javnog sektora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</si>
  <si>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</si>
  <si>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</si>
  <si>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</si>
  <si>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</si>
  <si>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Pomoći inozemnim vladama</t>
  </si>
  <si>
    <t>3611</t>
  </si>
  <si>
    <t>Tekuće pomoći inozemnim vladama</t>
  </si>
  <si>
    <t>Pomoći temeljem prijenosa EU sredstava</t>
  </si>
  <si>
    <t>3681</t>
  </si>
  <si>
    <t>Tekuće pomoći temeljem prijenosa EU sredstava</t>
  </si>
  <si>
    <t>37</t>
  </si>
  <si>
    <t>Naknade građanima i kućanstvima na temelju osiguranja i druge naknade</t>
  </si>
  <si>
    <t>Ostale naknade građanima i kućanstvima iz proračuna</t>
  </si>
  <si>
    <t>3721</t>
  </si>
  <si>
    <t>Naknade građanima i kućanstvima u novcu</t>
  </si>
  <si>
    <t>3723</t>
  </si>
  <si>
    <t>Naknade građanima i kućanstvima iz EU sredstava</t>
  </si>
  <si>
    <t>38</t>
  </si>
  <si>
    <t>Ostali rashodi</t>
  </si>
  <si>
    <t>Tekuće donacije u novcu</t>
  </si>
  <si>
    <t>Kapitalne pomoći</t>
  </si>
  <si>
    <t>3865</t>
  </si>
  <si>
    <t>Kapitalne pomoći trgovačkim društvima i obrtnicima po protestiranim jamstvima</t>
  </si>
  <si>
    <t>4</t>
  </si>
  <si>
    <t>41</t>
  </si>
  <si>
    <t>Nematerijalna imovina</t>
  </si>
  <si>
    <t>4123</t>
  </si>
  <si>
    <t>Licence</t>
  </si>
  <si>
    <t>42</t>
  </si>
  <si>
    <t>Rashodi za nabavu proizvedene dugotrajne imovine</t>
  </si>
  <si>
    <t>Postrojenja i oprema</t>
  </si>
  <si>
    <t>4221</t>
  </si>
  <si>
    <t>Uredska oprema i namještaj</t>
  </si>
  <si>
    <t>4222</t>
  </si>
  <si>
    <t>Komunikacijska oprema</t>
  </si>
  <si>
    <t>Oprema za održavanje i zaštitu</t>
  </si>
  <si>
    <t>Prijevozna sredstva</t>
  </si>
  <si>
    <t>4231</t>
  </si>
  <si>
    <t>Prijevozna sredstva u cestovnom prometu</t>
  </si>
  <si>
    <t>Nematerijalna proizvedena imovina</t>
  </si>
  <si>
    <t>4262</t>
  </si>
  <si>
    <t>Ulaganja u računalne programe</t>
  </si>
  <si>
    <t>Opći prihodi i primici</t>
  </si>
  <si>
    <t>11</t>
  </si>
  <si>
    <t>Sredstva učešća za pomoći</t>
  </si>
  <si>
    <t>Pomoći</t>
  </si>
  <si>
    <t>51</t>
  </si>
  <si>
    <t>Pomoći EU</t>
  </si>
  <si>
    <t>Refundacije iz pomoći EU</t>
  </si>
  <si>
    <t>Fondovi EU</t>
  </si>
  <si>
    <t>Instrumenti EU nove generacije</t>
  </si>
  <si>
    <t>Namjenski primici od zaduživanja</t>
  </si>
  <si>
    <t>84</t>
  </si>
  <si>
    <t>Namjenski primici od povrata glavnica danih zajmova</t>
  </si>
  <si>
    <t>5 Pomoći</t>
  </si>
  <si>
    <t>51 Pomoći EU</t>
  </si>
  <si>
    <t>55 Refundacije iz pomoći EU</t>
  </si>
  <si>
    <t>56 Fondovi EU</t>
  </si>
  <si>
    <t>58 Instrumenti EU nove generacije</t>
  </si>
  <si>
    <t>6 Donacije</t>
  </si>
  <si>
    <t>61 Donacije</t>
  </si>
  <si>
    <t>8 Namjenski primici od zaduživanja</t>
  </si>
  <si>
    <t>84 Namjenski primici od povrata glavnica danih zajmova</t>
  </si>
  <si>
    <t>044 Ratarstvo, proizvodnja i građevinarstvo</t>
  </si>
  <si>
    <t xml:space="preserve"> IZVRŠENJE 
1.-12.2022. </t>
  </si>
  <si>
    <t xml:space="preserve"> IZVRŠENJE 
1.-12.2023. </t>
  </si>
  <si>
    <t>Primljeni povrati glavnica danih zajmova i depozita</t>
  </si>
  <si>
    <t>Primici (povrati) glavnice zajmova danih trgovačkim društvima i obrtnicima izvan javnog sektora</t>
  </si>
  <si>
    <t>Povrat zajmova danih tuzemnim trgovačkim društvima izvan javnog sektora</t>
  </si>
  <si>
    <t>Povrat zajmova danih tuzemnim obrtnicima</t>
  </si>
  <si>
    <t>Primici od povrata depozita i jamčevnih pologa</t>
  </si>
  <si>
    <t>Primici od povrata depozita od kreditnih i ostalih financijskih institucija - tuzemni</t>
  </si>
  <si>
    <t>Primici od prodaje dionica i udjela u glavnici</t>
  </si>
  <si>
    <t>Primici od prodaje dionica i udjela u glavnici kreditnih i ostalih financijskih institucija izvan javnog sektora</t>
  </si>
  <si>
    <t>Dionice i udjeli u glavnici inozemnih kreditnih i ostalih financijskih institucija</t>
  </si>
  <si>
    <t>Primljeni krediti i zajmovi od institucija i tijela EU</t>
  </si>
  <si>
    <t>5163</t>
  </si>
  <si>
    <t>5164</t>
  </si>
  <si>
    <t>53</t>
  </si>
  <si>
    <t>5332</t>
  </si>
  <si>
    <t>Izdaci za dane zajmove i depozite</t>
  </si>
  <si>
    <t>Izdaci za dane zajmove trgovačkim društvima i obrtnicima izvan javnog sektora</t>
  </si>
  <si>
    <t>Dani zajmovi tuzemnim trgovačkim društvima izvan javnog sektora</t>
  </si>
  <si>
    <t>Dani zajmovi tuzemnim obrtnicima</t>
  </si>
  <si>
    <t>Izdaci za depozite i jamčevne pologe</t>
  </si>
  <si>
    <t>Izdaci za depozite u kreditnim i ostalim financijskim institucijama - tuzemni</t>
  </si>
  <si>
    <t>Izdaci za dionice i udjele u glavnici</t>
  </si>
  <si>
    <t>Dionice i udjeli u glavnici kreditnih i ostalih financijskih institucija izvan javnog sektora</t>
  </si>
  <si>
    <t xml:space="preserve">OSTVARENJE/IZVRŠENJE 
1.-12.2022. </t>
  </si>
  <si>
    <t xml:space="preserve">OSTVARENJE/IZVRŠENJE 
1.-12.2023. </t>
  </si>
  <si>
    <t>07775</t>
  </si>
  <si>
    <t>3228</t>
  </si>
  <si>
    <t>A913001</t>
  </si>
  <si>
    <t>A913003</t>
  </si>
  <si>
    <t>A913006</t>
  </si>
  <si>
    <t>563</t>
  </si>
  <si>
    <t>A913007</t>
  </si>
  <si>
    <t>A913009</t>
  </si>
  <si>
    <t>A913010</t>
  </si>
  <si>
    <t>A913011</t>
  </si>
  <si>
    <t>A913012</t>
  </si>
  <si>
    <t>12</t>
  </si>
  <si>
    <t>559</t>
  </si>
  <si>
    <t>A913013</t>
  </si>
  <si>
    <t>A913014</t>
  </si>
  <si>
    <t>A913015</t>
  </si>
  <si>
    <t>552</t>
  </si>
  <si>
    <t>A913016</t>
  </si>
  <si>
    <t>A913017</t>
  </si>
  <si>
    <t>A913018</t>
  </si>
  <si>
    <t>565</t>
  </si>
  <si>
    <t>A913019</t>
  </si>
  <si>
    <t>A913021</t>
  </si>
  <si>
    <t>581</t>
  </si>
  <si>
    <t>A913022</t>
  </si>
  <si>
    <t>A913023</t>
  </si>
  <si>
    <t>A913024</t>
  </si>
  <si>
    <t>A913027</t>
  </si>
  <si>
    <t>A913028</t>
  </si>
  <si>
    <t>Hrvatska agencija za malo gospodarstvo, inovacije i investicije, HAMAG-BICRO</t>
  </si>
  <si>
    <t>GOSPODARSTVO</t>
  </si>
  <si>
    <t>JAČANJE KONKURENTNOSTI MALOG I SREDNJEG PODUZETNIŠTVA</t>
  </si>
  <si>
    <t>ADMINISTRACIJA I UPRAVLJANJE HAMAG-BICRO</t>
  </si>
  <si>
    <t>JAMSTVA ZA MALO GOSPODARSTVO</t>
  </si>
  <si>
    <t>OP KONKURENTNOST I KOHEZIJA – FINANCIJSKI INSTRUMENTI 2014.-2020.</t>
  </si>
  <si>
    <t>Europski fond za regionalni razvoj (EFRR)</t>
  </si>
  <si>
    <t>NAKNADE ZA UPRAVLJANJE FINANCIJSKIM INSTRUMENTIMA IZ ESI FONDOVA 2014.-2020.</t>
  </si>
  <si>
    <t>PROGRAM EUREKA</t>
  </si>
  <si>
    <t>EUROPSKA PODUZETNIČKA MREŽA</t>
  </si>
  <si>
    <t>MREŽA PODUZETNIČKIH POTPORNIH INSTITUCIJA - BOND</t>
  </si>
  <si>
    <t>EUROPSKI PROJEKTI</t>
  </si>
  <si>
    <t>Ostale refundacije iz sredstava EU</t>
  </si>
  <si>
    <t>BICRO BIOCENTAR</t>
  </si>
  <si>
    <t>PROGRAM PREKOGRANIČNE SURADNJE HRVATSKA-MAĐARSKA (B LIGHT)</t>
  </si>
  <si>
    <t>PROGRAM EUROSTARS</t>
  </si>
  <si>
    <t>Švicarski instrument</t>
  </si>
  <si>
    <t>REGIONALNI INOVACIJSKI FOND - ENIF</t>
  </si>
  <si>
    <t>TEHNIČKO TAJNIŠTVO ZA PODRŠKU INOVACIJSKOM SUSTAVU</t>
  </si>
  <si>
    <t>PROGRAM RURALNOG RAZVOJA</t>
  </si>
  <si>
    <t>Europski poljoprivredni fond za ruralni razvoj (EPFRR)</t>
  </si>
  <si>
    <t>NAKNADE ZA UPRAVLJANJE - PROGRAM RURALNOG RAZVOJA</t>
  </si>
  <si>
    <t>ZAJMOVI MALIM I SREDNJIM PODUZETNICIMA - NPOO</t>
  </si>
  <si>
    <t>Mehanizam za oporavak i otpornost</t>
  </si>
  <si>
    <t>OP KONKURENTNOST I KOHEZIJA 2021.-2027. - FINANCIJSKI INSTRUMENTI IZ ESI FONDOVA</t>
  </si>
  <si>
    <t>EUROPSKI DIGITALNI INOVACIJSKI HUB</t>
  </si>
  <si>
    <t>INTERREG IPA CBC PROGRAM HR-BA-ME SPF</t>
  </si>
  <si>
    <t>OP KONKURENTNOST I KOHEZIJA 2021.-2027. – PT2</t>
  </si>
  <si>
    <t>JAČANJE AKCELERACIJSKE AKTIVNOSTI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</si>
</sst>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\-#,##0.00\ "/>
    <numFmt numFmtId="166" formatCode="#,##0.00;[Red]#,##0.00"/>
    <numFmt numFmtId="168" formatCode="#,##0_ ;\-#,##0\ "/>
  </numFmts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</font>
    <font>
      <sz val="11"/>
      <color rgb="FF000000"/>
      <name val="Calibri"/>
      <family val="2"/>
      <charset val="238"/>
      <scheme val="minor"/>
    </font>
    <font>
      <b/>
      <sz val="14"/>
      <color rgb="FF000000"/>
      <name val="Arial"/>
      <family val="2"/>
      <charset val="238"/>
    </font>
    <font>
      <sz val="8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  <charset val="238"/>
    </font>
    <font>
      <b/>
      <sz val="10"/>
      <color rgb="FF99CCFF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indexed="8"/>
      <name val="Arial"/>
      <family val="2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CCFF"/>
        <bgColor rgb="FFFFFFFF"/>
      </patternFill>
    </fill>
    <fill>
      <patternFill patternType="solid">
        <fgColor rgb="FFFFFF99"/>
        <bgColor rgb="FF000000"/>
      </patternFill>
    </fill>
    <fill>
      <patternFill patternType="solid">
        <fgColor rgb="FFC0C4C7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0" fontId="3" fillId="0" borderId="0"/>
    <xf numFmtId="43" fontId="19" fillId="0" borderId="0" applyFont="0" applyFill="0" applyBorder="0" applyAlignment="0" applyProtection="0"/>
    <xf numFmtId="0" fontId="20" fillId="0" borderId="7" applyNumberFormat="0" applyProtection="0">
      <alignment horizontal="left" vertical="center" wrapText="1"/>
    </xf>
    <xf numFmtId="0" fontId="21" fillId="0" borderId="7" applyNumberFormat="0" applyProtection="0">
      <alignment horizontal="left" vertical="center" wrapText="1"/>
    </xf>
    <xf numFmtId="0" fontId="21" fillId="0" borderId="7" applyNumberFormat="0" applyProtection="0">
      <alignment horizontal="left" vertical="center" wrapText="1"/>
    </xf>
    <xf numFmtId="4" fontId="22" fillId="0" borderId="8" applyNumberFormat="0" applyProtection="0">
      <alignment horizontal="right" vertical="center"/>
    </xf>
    <xf numFmtId="0" fontId="24" fillId="0" borderId="0"/>
    <xf numFmtId="0" fontId="8" fillId="4" borderId="8" applyNumberFormat="0" applyProtection="0">
      <alignment horizontal="left" vertical="center" indent="1"/>
    </xf>
    <xf numFmtId="4" fontId="27" fillId="5" borderId="8" applyNumberFormat="0" applyProtection="0">
      <alignment vertical="center"/>
    </xf>
    <xf numFmtId="0" fontId="6" fillId="6" borderId="8" applyNumberFormat="0" applyProtection="0">
      <alignment horizontal="left" vertical="center" indent="1"/>
    </xf>
    <xf numFmtId="0" fontId="29" fillId="4" borderId="8" applyNumberFormat="0" applyProtection="0">
      <alignment horizontal="center" vertical="center"/>
    </xf>
    <xf numFmtId="0" fontId="21" fillId="0" borderId="8" applyNumberFormat="0" applyProtection="0">
      <alignment horizontal="left" vertical="center" wrapText="1" justifyLastLine="1"/>
    </xf>
    <xf numFmtId="4" fontId="31" fillId="8" borderId="7" applyNumberFormat="0" applyProtection="0">
      <alignment horizontal="left" vertical="center" indent="1"/>
    </xf>
  </cellStyleXfs>
  <cellXfs count="182">
    <xf numFmtId="0" fontId="0" fillId="0" borderId="0" xfId="0"/>
    <xf numFmtId="0" fontId="3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6" fillId="0" borderId="0" xfId="0" applyFont="1"/>
    <xf numFmtId="3" fontId="3" fillId="2" borderId="4" xfId="0" applyNumberFormat="1" applyFont="1" applyFill="1" applyBorder="1" applyAlignment="1">
      <alignment horizontal="right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6" fillId="3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8" fillId="0" borderId="0" xfId="0" applyFont="1" applyAlignment="1">
      <alignment vertical="top"/>
    </xf>
    <xf numFmtId="0" fontId="1" fillId="0" borderId="0" xfId="0" applyFont="1" applyAlignment="1">
      <alignment vertical="top"/>
    </xf>
    <xf numFmtId="43" fontId="6" fillId="0" borderId="3" xfId="2" applyFont="1" applyBorder="1" applyAlignment="1">
      <alignment vertical="center"/>
    </xf>
    <xf numFmtId="43" fontId="3" fillId="0" borderId="3" xfId="2" applyFont="1" applyBorder="1" applyAlignment="1">
      <alignment horizontal="right"/>
    </xf>
    <xf numFmtId="43" fontId="6" fillId="3" borderId="3" xfId="2" applyFont="1" applyFill="1" applyBorder="1" applyAlignment="1">
      <alignment vertical="center"/>
    </xf>
    <xf numFmtId="43" fontId="3" fillId="3" borderId="3" xfId="2" applyFont="1" applyFill="1" applyBorder="1" applyAlignment="1">
      <alignment horizontal="right"/>
    </xf>
    <xf numFmtId="43" fontId="6" fillId="0" borderId="3" xfId="2" applyFont="1" applyBorder="1" applyAlignment="1">
      <alignment vertical="center" wrapText="1"/>
    </xf>
    <xf numFmtId="43" fontId="3" fillId="0" borderId="3" xfId="2" applyFont="1" applyBorder="1" applyAlignment="1">
      <alignment horizontal="right" wrapText="1"/>
    </xf>
    <xf numFmtId="43" fontId="6" fillId="3" borderId="3" xfId="2" applyFont="1" applyFill="1" applyBorder="1" applyAlignment="1">
      <alignment vertical="center" wrapText="1"/>
    </xf>
    <xf numFmtId="43" fontId="3" fillId="3" borderId="3" xfId="2" applyFont="1" applyFill="1" applyBorder="1" applyAlignment="1">
      <alignment horizontal="right" wrapText="1"/>
    </xf>
    <xf numFmtId="43" fontId="6" fillId="0" borderId="3" xfId="2" applyFont="1" applyBorder="1" applyAlignment="1">
      <alignment horizontal="left" vertical="center" wrapText="1"/>
    </xf>
    <xf numFmtId="0" fontId="20" fillId="0" borderId="0" xfId="5" quotePrefix="1" applyFont="1" applyBorder="1" applyAlignment="1">
      <alignment vertical="center" wrapText="1"/>
    </xf>
    <xf numFmtId="4" fontId="22" fillId="0" borderId="0" xfId="6" applyNumberFormat="1" applyBorder="1">
      <alignment horizontal="right" vertical="center"/>
    </xf>
    <xf numFmtId="3" fontId="22" fillId="0" borderId="0" xfId="6" applyNumberFormat="1" applyBorder="1">
      <alignment horizontal="right" vertical="center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25" fillId="0" borderId="0" xfId="7" applyFont="1" applyAlignment="1">
      <alignment horizontal="center" vertical="center" wrapText="1"/>
    </xf>
    <xf numFmtId="3" fontId="25" fillId="0" borderId="0" xfId="7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1" fillId="0" borderId="0" xfId="0" applyFont="1"/>
    <xf numFmtId="0" fontId="23" fillId="0" borderId="0" xfId="0" applyFont="1" applyAlignment="1">
      <alignment wrapText="1"/>
    </xf>
    <xf numFmtId="3" fontId="23" fillId="0" borderId="0" xfId="0" applyNumberFormat="1" applyFont="1"/>
    <xf numFmtId="4" fontId="23" fillId="0" borderId="0" xfId="0" applyNumberFormat="1" applyFont="1"/>
    <xf numFmtId="0" fontId="28" fillId="7" borderId="3" xfId="0" applyFont="1" applyFill="1" applyBorder="1" applyAlignment="1">
      <alignment horizontal="center" vertical="center" wrapText="1"/>
    </xf>
    <xf numFmtId="0" fontId="30" fillId="7" borderId="3" xfId="0" applyFont="1" applyFill="1" applyBorder="1" applyAlignment="1">
      <alignment horizontal="center" vertical="center" wrapText="1"/>
    </xf>
    <xf numFmtId="0" fontId="20" fillId="0" borderId="3" xfId="5" quotePrefix="1" applyFont="1" applyBorder="1" applyAlignment="1">
      <alignment horizontal="left" vertical="center" wrapText="1" indent="4"/>
    </xf>
    <xf numFmtId="4" fontId="22" fillId="0" borderId="3" xfId="6" applyNumberFormat="1" applyBorder="1">
      <alignment horizontal="right" vertical="center"/>
    </xf>
    <xf numFmtId="3" fontId="22" fillId="0" borderId="3" xfId="6" applyNumberFormat="1" applyBorder="1">
      <alignment horizontal="right" vertical="center"/>
    </xf>
    <xf numFmtId="0" fontId="6" fillId="0" borderId="3" xfId="5" quotePrefix="1" applyFont="1" applyBorder="1" applyAlignment="1">
      <alignment horizontal="left" vertical="center" wrapText="1" indent="4"/>
    </xf>
    <xf numFmtId="4" fontId="17" fillId="0" borderId="3" xfId="6" applyNumberFormat="1" applyFont="1" applyBorder="1">
      <alignment horizontal="right" vertical="center"/>
    </xf>
    <xf numFmtId="0" fontId="6" fillId="0" borderId="3" xfId="3" quotePrefix="1" applyFont="1" applyBorder="1" applyAlignment="1">
      <alignment horizontal="left" vertical="center" wrapText="1" indent="5"/>
    </xf>
    <xf numFmtId="3" fontId="17" fillId="0" borderId="3" xfId="6" applyNumberFormat="1" applyFont="1" applyBorder="1">
      <alignment horizontal="right" vertical="center"/>
    </xf>
    <xf numFmtId="0" fontId="6" fillId="0" borderId="3" xfId="3" quotePrefix="1" applyFont="1" applyBorder="1" applyAlignment="1">
      <alignment horizontal="left" vertical="center" wrapText="1" indent="6"/>
    </xf>
    <xf numFmtId="0" fontId="21" fillId="0" borderId="3" xfId="12" quotePrefix="1" applyBorder="1" applyAlignment="1">
      <alignment horizontal="left" vertical="center" wrapText="1" indent="2" justifyLastLine="1"/>
    </xf>
    <xf numFmtId="0" fontId="20" fillId="0" borderId="3" xfId="4" quotePrefix="1" applyFont="1" applyBorder="1" applyAlignment="1">
      <alignment horizontal="left" vertical="center" wrapText="1" indent="3"/>
    </xf>
    <xf numFmtId="0" fontId="20" fillId="0" borderId="3" xfId="4" quotePrefix="1" applyFont="1" applyBorder="1">
      <alignment horizontal="left" vertical="center" wrapText="1"/>
    </xf>
    <xf numFmtId="0" fontId="20" fillId="0" borderId="3" xfId="5" quotePrefix="1" applyFont="1" applyBorder="1">
      <alignment horizontal="left" vertical="center" wrapText="1"/>
    </xf>
    <xf numFmtId="0" fontId="8" fillId="0" borderId="3" xfId="3" quotePrefix="1" applyFont="1" applyBorder="1">
      <alignment horizontal="left" vertical="center" wrapText="1"/>
    </xf>
    <xf numFmtId="4" fontId="28" fillId="0" borderId="3" xfId="6" applyNumberFormat="1" applyFont="1" applyBorder="1">
      <alignment horizontal="right" vertical="center"/>
    </xf>
    <xf numFmtId="3" fontId="28" fillId="0" borderId="3" xfId="6" applyNumberFormat="1" applyFont="1" applyBorder="1">
      <alignment horizontal="right" vertical="center"/>
    </xf>
    <xf numFmtId="0" fontId="6" fillId="0" borderId="3" xfId="3" quotePrefix="1" applyFont="1" applyBorder="1">
      <alignment horizontal="left" vertical="center" wrapText="1"/>
    </xf>
    <xf numFmtId="0" fontId="6" fillId="0" borderId="3" xfId="3" quotePrefix="1" applyFont="1" applyBorder="1" applyAlignment="1">
      <alignment horizontal="left" vertical="center" wrapText="1" indent="7"/>
    </xf>
    <xf numFmtId="0" fontId="8" fillId="0" borderId="3" xfId="12" quotePrefix="1" applyFont="1" applyBorder="1">
      <alignment horizontal="left" vertical="center" wrapText="1" justifyLastLine="1"/>
    </xf>
    <xf numFmtId="0" fontId="6" fillId="0" borderId="3" xfId="5" quotePrefix="1" applyFont="1" applyBorder="1">
      <alignment horizontal="left" vertical="center" wrapText="1"/>
    </xf>
    <xf numFmtId="0" fontId="8" fillId="0" borderId="3" xfId="3" quotePrefix="1" applyFont="1" applyBorder="1" applyAlignment="1">
      <alignment vertical="center" wrapText="1"/>
    </xf>
    <xf numFmtId="1" fontId="6" fillId="0" borderId="3" xfId="3" quotePrefix="1" applyNumberFormat="1" applyFont="1" applyBorder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3" fillId="2" borderId="3" xfId="0" applyNumberFormat="1" applyFont="1" applyFill="1" applyBorder="1" applyAlignment="1">
      <alignment horizontal="right" wrapText="1"/>
    </xf>
    <xf numFmtId="0" fontId="8" fillId="2" borderId="3" xfId="0" quotePrefix="1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/>
    </xf>
    <xf numFmtId="4" fontId="5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164" fontId="3" fillId="2" borderId="3" xfId="2" applyNumberFormat="1" applyFont="1" applyFill="1" applyBorder="1" applyAlignment="1">
      <alignment horizontal="right"/>
    </xf>
    <xf numFmtId="164" fontId="0" fillId="0" borderId="3" xfId="2" applyNumberFormat="1" applyFont="1" applyBorder="1"/>
    <xf numFmtId="164" fontId="3" fillId="2" borderId="3" xfId="2" applyNumberFormat="1" applyFont="1" applyFill="1" applyBorder="1" applyAlignment="1">
      <alignment horizontal="right" wrapText="1"/>
    </xf>
    <xf numFmtId="164" fontId="19" fillId="0" borderId="3" xfId="2" applyNumberFormat="1" applyFont="1" applyBorder="1"/>
    <xf numFmtId="164" fontId="5" fillId="2" borderId="3" xfId="2" applyNumberFormat="1" applyFont="1" applyFill="1" applyBorder="1" applyAlignment="1">
      <alignment horizontal="right"/>
    </xf>
    <xf numFmtId="164" fontId="5" fillId="2" borderId="3" xfId="2" applyNumberFormat="1" applyFont="1" applyFill="1" applyBorder="1" applyAlignment="1">
      <alignment horizontal="right" wrapText="1"/>
    </xf>
    <xf numFmtId="164" fontId="1" fillId="0" borderId="3" xfId="2" applyNumberFormat="1" applyFont="1" applyBorder="1"/>
    <xf numFmtId="0" fontId="32" fillId="2" borderId="3" xfId="0" applyFont="1" applyFill="1" applyBorder="1" applyAlignment="1">
      <alignment horizontal="left" vertical="center" indent="1"/>
    </xf>
    <xf numFmtId="0" fontId="32" fillId="2" borderId="3" xfId="0" applyFont="1" applyFill="1" applyBorder="1" applyAlignment="1">
      <alignment vertical="center"/>
    </xf>
    <xf numFmtId="4" fontId="5" fillId="0" borderId="3" xfId="6" applyNumberFormat="1" applyFont="1" applyBorder="1">
      <alignment horizontal="right" vertical="center"/>
    </xf>
    <xf numFmtId="4" fontId="3" fillId="0" borderId="3" xfId="6" applyNumberFormat="1" applyFont="1" applyBorder="1">
      <alignment horizontal="right" vertical="center"/>
    </xf>
    <xf numFmtId="4" fontId="33" fillId="0" borderId="3" xfId="0" applyNumberFormat="1" applyFont="1" applyBorder="1"/>
    <xf numFmtId="4" fontId="34" fillId="0" borderId="3" xfId="0" applyNumberFormat="1" applyFont="1" applyBorder="1"/>
    <xf numFmtId="0" fontId="20" fillId="0" borderId="3" xfId="3" quotePrefix="1" applyBorder="1">
      <alignment horizontal="left" vertical="center" wrapText="1"/>
    </xf>
    <xf numFmtId="4" fontId="5" fillId="2" borderId="3" xfId="0" applyNumberFormat="1" applyFont="1" applyFill="1" applyBorder="1" applyAlignment="1">
      <alignment horizontal="right" wrapText="1"/>
    </xf>
    <xf numFmtId="3" fontId="5" fillId="2" borderId="3" xfId="0" applyNumberFormat="1" applyFont="1" applyFill="1" applyBorder="1" applyAlignment="1">
      <alignment horizontal="right"/>
    </xf>
    <xf numFmtId="4" fontId="35" fillId="0" borderId="3" xfId="0" applyNumberFormat="1" applyFont="1" applyBorder="1"/>
    <xf numFmtId="1" fontId="8" fillId="0" borderId="3" xfId="3" quotePrefix="1" applyNumberFormat="1" applyFont="1" applyBorder="1">
      <alignment horizontal="left" vertical="center" wrapText="1"/>
    </xf>
    <xf numFmtId="0" fontId="8" fillId="0" borderId="3" xfId="12" quotePrefix="1" applyFont="1" applyBorder="1" applyAlignment="1">
      <alignment horizontal="left" vertical="center" wrapText="1" indent="2" justifyLastLine="1"/>
    </xf>
    <xf numFmtId="0" fontId="8" fillId="0" borderId="3" xfId="4" quotePrefix="1" applyFont="1" applyBorder="1" applyAlignment="1">
      <alignment horizontal="left" vertical="center" wrapText="1" indent="3"/>
    </xf>
    <xf numFmtId="0" fontId="8" fillId="0" borderId="3" xfId="4" quotePrefix="1" applyFont="1" applyBorder="1">
      <alignment horizontal="left" vertical="center" wrapText="1"/>
    </xf>
    <xf numFmtId="0" fontId="8" fillId="0" borderId="3" xfId="5" quotePrefix="1" applyFont="1" applyBorder="1" applyAlignment="1">
      <alignment horizontal="left" vertical="center" wrapText="1" indent="4"/>
    </xf>
    <xf numFmtId="0" fontId="8" fillId="0" borderId="3" xfId="5" quotePrefix="1" applyFont="1" applyBorder="1">
      <alignment horizontal="left" vertical="center" wrapText="1"/>
    </xf>
    <xf numFmtId="0" fontId="6" fillId="0" borderId="3" xfId="12" quotePrefix="1" applyFont="1" applyBorder="1" applyAlignment="1">
      <alignment horizontal="left" vertical="center" wrapText="1" indent="2" justifyLastLine="1"/>
    </xf>
    <xf numFmtId="0" fontId="6" fillId="0" borderId="3" xfId="12" quotePrefix="1" applyFont="1" applyBorder="1">
      <alignment horizontal="left" vertical="center" wrapText="1" justifyLastLine="1"/>
    </xf>
    <xf numFmtId="0" fontId="6" fillId="0" borderId="3" xfId="4" quotePrefix="1" applyFont="1" applyBorder="1" applyAlignment="1">
      <alignment horizontal="left" vertical="center" wrapText="1" indent="3"/>
    </xf>
    <xf numFmtId="0" fontId="6" fillId="0" borderId="3" xfId="4" quotePrefix="1" applyFont="1" applyBorder="1">
      <alignment horizontal="lef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3" fontId="3" fillId="2" borderId="4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/>
    </xf>
    <xf numFmtId="0" fontId="2" fillId="0" borderId="0" xfId="7" applyFont="1" applyAlignment="1">
      <alignment horizontal="center" vertical="center" wrapText="1"/>
    </xf>
    <xf numFmtId="0" fontId="3" fillId="0" borderId="0" xfId="7" applyFont="1" applyAlignment="1">
      <alignment vertical="center" wrapText="1"/>
    </xf>
    <xf numFmtId="3" fontId="5" fillId="0" borderId="3" xfId="9" applyNumberFormat="1" applyFont="1" applyFill="1" applyBorder="1">
      <alignment vertical="center"/>
    </xf>
    <xf numFmtId="4" fontId="5" fillId="0" borderId="3" xfId="9" applyNumberFormat="1" applyFont="1" applyFill="1" applyBorder="1">
      <alignment vertical="center"/>
    </xf>
    <xf numFmtId="0" fontId="8" fillId="0" borderId="3" xfId="5" quotePrefix="1" applyFont="1" applyBorder="1" applyAlignment="1">
      <alignment horizontal="center" vertical="center" wrapText="1"/>
    </xf>
    <xf numFmtId="0" fontId="8" fillId="0" borderId="3" xfId="3" quotePrefix="1" applyFont="1" applyBorder="1" applyAlignment="1">
      <alignment horizontal="center" vertical="center" wrapText="1"/>
    </xf>
    <xf numFmtId="0" fontId="8" fillId="0" borderId="3" xfId="4" quotePrefix="1" applyFont="1" applyBorder="1" applyAlignment="1">
      <alignment horizontal="center" vertical="center" wrapText="1"/>
    </xf>
    <xf numFmtId="0" fontId="8" fillId="0" borderId="3" xfId="12" quotePrefix="1" applyFont="1" applyBorder="1" applyAlignment="1">
      <alignment horizontal="center" vertical="center" wrapText="1" justifyLastLine="1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8" fillId="2" borderId="0" xfId="0" applyFont="1" applyFill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8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28" fillId="7" borderId="9" xfId="0" applyFont="1" applyFill="1" applyBorder="1" applyAlignment="1">
      <alignment horizontal="center" vertical="center" wrapText="1"/>
    </xf>
    <xf numFmtId="0" fontId="28" fillId="7" borderId="6" xfId="0" applyFont="1" applyFill="1" applyBorder="1" applyAlignment="1">
      <alignment horizontal="center" vertical="center" wrapText="1"/>
    </xf>
    <xf numFmtId="0" fontId="28" fillId="7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164" fontId="6" fillId="3" borderId="3" xfId="2" applyNumberFormat="1" applyFont="1" applyFill="1" applyBorder="1" applyAlignment="1">
      <alignment wrapText="1"/>
    </xf>
    <xf numFmtId="166" fontId="6" fillId="3" borderId="3" xfId="2" applyNumberFormat="1" applyFont="1" applyFill="1" applyBorder="1" applyAlignment="1">
      <alignment wrapText="1"/>
    </xf>
    <xf numFmtId="164" fontId="6" fillId="3" borderId="3" xfId="2" applyNumberFormat="1" applyFont="1" applyFill="1" applyBorder="1" applyAlignment="1">
      <alignment vertical="center" wrapText="1"/>
    </xf>
    <xf numFmtId="164" fontId="6" fillId="3" borderId="3" xfId="2" applyNumberFormat="1" applyFont="1" applyFill="1" applyBorder="1" applyAlignment="1">
      <alignment vertical="center"/>
    </xf>
    <xf numFmtId="168" fontId="3" fillId="0" borderId="3" xfId="2" applyNumberFormat="1" applyFont="1" applyBorder="1" applyAlignment="1">
      <alignment horizontal="right"/>
    </xf>
    <xf numFmtId="168" fontId="6" fillId="3" borderId="3" xfId="2" applyNumberFormat="1" applyFont="1" applyFill="1" applyBorder="1" applyAlignment="1">
      <alignment vertical="center"/>
    </xf>
    <xf numFmtId="168" fontId="6" fillId="3" borderId="3" xfId="2" applyNumberFormat="1" applyFont="1" applyFill="1" applyBorder="1" applyAlignment="1">
      <alignment vertical="center" wrapText="1"/>
    </xf>
    <xf numFmtId="1" fontId="6" fillId="3" borderId="3" xfId="2" applyNumberFormat="1" applyFont="1" applyFill="1" applyBorder="1" applyAlignment="1">
      <alignment wrapText="1"/>
    </xf>
    <xf numFmtId="3" fontId="3" fillId="0" borderId="3" xfId="2" applyNumberFormat="1" applyFont="1" applyBorder="1" applyAlignment="1">
      <alignment horizontal="right"/>
    </xf>
    <xf numFmtId="3" fontId="6" fillId="3" borderId="3" xfId="2" applyNumberFormat="1" applyFont="1" applyFill="1" applyBorder="1" applyAlignment="1">
      <alignment vertical="center"/>
    </xf>
  </cellXfs>
  <cellStyles count="14">
    <cellStyle name="Comma" xfId="2" builtinId="3"/>
    <cellStyle name="Normal" xfId="0" builtinId="0"/>
    <cellStyle name="Normalno 3" xfId="7" xr:uid="{A2C828F0-6239-4146-ADC4-192F6738DE82}"/>
    <cellStyle name="Obično_List4" xfId="1" xr:uid="{00000000-0005-0000-0000-000001000000}"/>
    <cellStyle name="SAPBEXaggData" xfId="9" xr:uid="{0B655314-629C-498F-A6A1-8E2EAAAF5984}"/>
    <cellStyle name="SAPBEXaggItem" xfId="13" xr:uid="{1A894195-00C7-4002-9C16-11973AF2464A}"/>
    <cellStyle name="SAPBEXchaText" xfId="8" xr:uid="{7A272291-3650-4E49-99E0-111DF2FE1816}"/>
    <cellStyle name="SAPBEXformats" xfId="11" xr:uid="{BB806A32-06FB-4BE8-815A-364AA0820D3C}"/>
    <cellStyle name="SAPBEXHLevel0" xfId="12" xr:uid="{FAD52D60-7629-481D-9C7B-FE3490AF9D73}"/>
    <cellStyle name="SAPBEXHLevel0X" xfId="10" xr:uid="{C6AC12B3-F0F8-41A8-B6B1-6FE9BF23058A}"/>
    <cellStyle name="SAPBEXHLevel1" xfId="4" xr:uid="{FAD7C802-A686-48DB-BA90-E728C6E5F4B3}"/>
    <cellStyle name="SAPBEXHLevel2" xfId="5" xr:uid="{25BC8664-6F56-42B3-B17F-D9CC576411A1}"/>
    <cellStyle name="SAPBEXHLevel3" xfId="3" xr:uid="{BB504F32-A747-4BAE-830D-836B425845D9}"/>
    <cellStyle name="SAPBEXstdData" xfId="6" xr:uid="{D1C4EE3C-BC57-4A3A-9AB3-1FCF4F2F76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AW35"/>
  <sheetViews>
    <sheetView tabSelected="1" topLeftCell="B7" zoomScaleNormal="100" workbookViewId="0">
      <selection activeCell="M31" sqref="M31"/>
    </sheetView>
  </sheetViews>
  <sheetFormatPr defaultRowHeight="14.4" x14ac:dyDescent="0.3"/>
  <cols>
    <col min="6" max="10" width="25.33203125" customWidth="1"/>
    <col min="11" max="12" width="15.6640625" customWidth="1"/>
    <col min="13" max="13" width="25.33203125" customWidth="1"/>
  </cols>
  <sheetData>
    <row r="1" spans="2:13" ht="42" customHeight="1" x14ac:dyDescent="0.3">
      <c r="B1" s="142" t="s">
        <v>22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8"/>
    </row>
    <row r="2" spans="2:13" ht="18" customHeight="1" x14ac:dyDescent="0.3"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3"/>
    </row>
    <row r="3" spans="2:13" ht="15.75" customHeight="1" x14ac:dyDescent="0.3">
      <c r="B3" s="142" t="s">
        <v>13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7"/>
    </row>
    <row r="4" spans="2:13" ht="17.399999999999999" x14ac:dyDescent="0.3"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4"/>
    </row>
    <row r="5" spans="2:13" ht="18" customHeight="1" x14ac:dyDescent="0.3">
      <c r="B5" s="142" t="s">
        <v>52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6"/>
    </row>
    <row r="6" spans="2:13" ht="18" customHeight="1" x14ac:dyDescent="0.3"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6"/>
    </row>
    <row r="7" spans="2:13" ht="18" customHeight="1" x14ac:dyDescent="0.3">
      <c r="B7" s="152" t="s">
        <v>60</v>
      </c>
      <c r="C7" s="152"/>
      <c r="D7" s="152"/>
      <c r="E7" s="152"/>
      <c r="F7" s="152"/>
      <c r="G7" s="36"/>
      <c r="H7" s="37"/>
      <c r="I7" s="37"/>
      <c r="J7" s="37"/>
      <c r="K7" s="38"/>
      <c r="L7" s="38"/>
    </row>
    <row r="8" spans="2:13" ht="26.4" x14ac:dyDescent="0.3">
      <c r="B8" s="138" t="s">
        <v>8</v>
      </c>
      <c r="C8" s="138"/>
      <c r="D8" s="138"/>
      <c r="E8" s="138"/>
      <c r="F8" s="138"/>
      <c r="G8" s="19" t="s">
        <v>61</v>
      </c>
      <c r="H8" s="19" t="s">
        <v>62</v>
      </c>
      <c r="I8" s="19" t="s">
        <v>49</v>
      </c>
      <c r="J8" s="19" t="s">
        <v>63</v>
      </c>
      <c r="K8" s="19" t="s">
        <v>23</v>
      </c>
      <c r="L8" s="19" t="s">
        <v>50</v>
      </c>
    </row>
    <row r="9" spans="2:13" x14ac:dyDescent="0.3">
      <c r="B9" s="148">
        <v>1</v>
      </c>
      <c r="C9" s="148"/>
      <c r="D9" s="148"/>
      <c r="E9" s="148"/>
      <c r="F9" s="149"/>
      <c r="G9" s="23">
        <v>2</v>
      </c>
      <c r="H9" s="22">
        <v>3</v>
      </c>
      <c r="I9" s="22">
        <v>4</v>
      </c>
      <c r="J9" s="22">
        <v>5</v>
      </c>
      <c r="K9" s="22" t="s">
        <v>35</v>
      </c>
      <c r="L9" s="22" t="s">
        <v>36</v>
      </c>
    </row>
    <row r="10" spans="2:13" x14ac:dyDescent="0.3">
      <c r="B10" s="136" t="s">
        <v>25</v>
      </c>
      <c r="C10" s="137"/>
      <c r="D10" s="137"/>
      <c r="E10" s="137"/>
      <c r="F10" s="146"/>
      <c r="G10" s="43">
        <v>46685245.840000004</v>
      </c>
      <c r="H10" s="176">
        <v>34791768</v>
      </c>
      <c r="I10" s="176">
        <v>31203768</v>
      </c>
      <c r="J10" s="44">
        <v>31547342.120000001</v>
      </c>
      <c r="K10" s="44">
        <f t="shared" ref="K10:K15" si="0">IF(G10&gt;0,J10/G10*100,"x")</f>
        <v>67.574544274907041</v>
      </c>
      <c r="L10" s="44">
        <f t="shared" ref="L10:L15" si="1">IF(I10&gt;0,J10/I10*100,"x")</f>
        <v>101.10106612765483</v>
      </c>
    </row>
    <row r="11" spans="2:13" x14ac:dyDescent="0.3">
      <c r="B11" s="147" t="s">
        <v>24</v>
      </c>
      <c r="C11" s="146"/>
      <c r="D11" s="146"/>
      <c r="E11" s="146"/>
      <c r="F11" s="146"/>
      <c r="G11" s="43">
        <v>0</v>
      </c>
      <c r="H11" s="176">
        <v>0</v>
      </c>
      <c r="I11" s="176">
        <v>0</v>
      </c>
      <c r="J11" s="44">
        <v>0</v>
      </c>
      <c r="K11" s="44" t="str">
        <f t="shared" si="0"/>
        <v>x</v>
      </c>
      <c r="L11" s="44" t="str">
        <f t="shared" si="1"/>
        <v>x</v>
      </c>
    </row>
    <row r="12" spans="2:13" x14ac:dyDescent="0.3">
      <c r="B12" s="143" t="s">
        <v>0</v>
      </c>
      <c r="C12" s="144"/>
      <c r="D12" s="144"/>
      <c r="E12" s="144"/>
      <c r="F12" s="145"/>
      <c r="G12" s="45">
        <f>G10+G11</f>
        <v>46685245.840000004</v>
      </c>
      <c r="H12" s="177">
        <f>H10+H11</f>
        <v>34791768</v>
      </c>
      <c r="I12" s="177">
        <f>I10+I11</f>
        <v>31203768</v>
      </c>
      <c r="J12" s="45">
        <f>J10+J11</f>
        <v>31547342.120000001</v>
      </c>
      <c r="K12" s="46">
        <f t="shared" si="0"/>
        <v>67.574544274907041</v>
      </c>
      <c r="L12" s="46">
        <f t="shared" si="1"/>
        <v>101.10106612765483</v>
      </c>
    </row>
    <row r="13" spans="2:13" x14ac:dyDescent="0.3">
      <c r="B13" s="157" t="s">
        <v>26</v>
      </c>
      <c r="C13" s="137"/>
      <c r="D13" s="137"/>
      <c r="E13" s="137"/>
      <c r="F13" s="137"/>
      <c r="G13" s="47">
        <v>23150596.460000001</v>
      </c>
      <c r="H13" s="176">
        <v>30795732</v>
      </c>
      <c r="I13" s="176">
        <v>27207732</v>
      </c>
      <c r="J13" s="44">
        <v>23918027.289999999</v>
      </c>
      <c r="K13" s="48">
        <f t="shared" si="0"/>
        <v>103.31495057298406</v>
      </c>
      <c r="L13" s="48">
        <f t="shared" si="1"/>
        <v>87.908934452897441</v>
      </c>
    </row>
    <row r="14" spans="2:13" x14ac:dyDescent="0.3">
      <c r="B14" s="147" t="s">
        <v>27</v>
      </c>
      <c r="C14" s="146"/>
      <c r="D14" s="146"/>
      <c r="E14" s="146"/>
      <c r="F14" s="146"/>
      <c r="G14" s="43">
        <v>482617.97</v>
      </c>
      <c r="H14" s="176">
        <v>624352</v>
      </c>
      <c r="I14" s="176">
        <v>624352</v>
      </c>
      <c r="J14" s="44">
        <v>537943.44999999995</v>
      </c>
      <c r="K14" s="48">
        <f t="shared" si="0"/>
        <v>111.46361790051043</v>
      </c>
      <c r="L14" s="48">
        <f t="shared" si="1"/>
        <v>86.160282981395099</v>
      </c>
    </row>
    <row r="15" spans="2:13" x14ac:dyDescent="0.3">
      <c r="B15" s="11" t="s">
        <v>1</v>
      </c>
      <c r="C15" s="35"/>
      <c r="D15" s="35"/>
      <c r="E15" s="35"/>
      <c r="F15" s="35"/>
      <c r="G15" s="45">
        <f>G13+G14</f>
        <v>23633214.43</v>
      </c>
      <c r="H15" s="177">
        <f>H13+H14</f>
        <v>31420084</v>
      </c>
      <c r="I15" s="177">
        <f>I13+I14</f>
        <v>27832084</v>
      </c>
      <c r="J15" s="45">
        <f>J13+J14</f>
        <v>24455970.739999998</v>
      </c>
      <c r="K15" s="46">
        <f t="shared" si="0"/>
        <v>103.48135592150169</v>
      </c>
      <c r="L15" s="46">
        <f t="shared" si="1"/>
        <v>87.869707277399698</v>
      </c>
    </row>
    <row r="16" spans="2:13" x14ac:dyDescent="0.3">
      <c r="B16" s="156" t="s">
        <v>2</v>
      </c>
      <c r="C16" s="144"/>
      <c r="D16" s="144"/>
      <c r="E16" s="144"/>
      <c r="F16" s="144"/>
      <c r="G16" s="49">
        <f>G12-G15</f>
        <v>23052031.410000004</v>
      </c>
      <c r="H16" s="178">
        <f>H12-H15</f>
        <v>3371684</v>
      </c>
      <c r="I16" s="178">
        <f>I12-I15</f>
        <v>3371684</v>
      </c>
      <c r="J16" s="174">
        <f>J12-J15</f>
        <v>7091371.3800000027</v>
      </c>
      <c r="K16" s="46">
        <f>J16/G16*100</f>
        <v>30.762457563387475</v>
      </c>
      <c r="L16" s="50">
        <f>J16/I16*100</f>
        <v>210.32135217891127</v>
      </c>
    </row>
    <row r="17" spans="1:49" ht="17.399999999999999" x14ac:dyDescent="0.3"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"/>
    </row>
    <row r="18" spans="1:49" ht="18" customHeight="1" x14ac:dyDescent="0.3">
      <c r="B18" s="150" t="s">
        <v>57</v>
      </c>
      <c r="C18" s="150"/>
      <c r="D18" s="150"/>
      <c r="E18" s="150"/>
      <c r="F18" s="150"/>
      <c r="G18" s="36"/>
      <c r="H18" s="37"/>
      <c r="I18" s="37"/>
      <c r="J18" s="37"/>
      <c r="K18" s="38"/>
      <c r="L18" s="38"/>
      <c r="M18" s="1"/>
    </row>
    <row r="19" spans="1:49" ht="26.4" x14ac:dyDescent="0.3">
      <c r="B19" s="138" t="s">
        <v>8</v>
      </c>
      <c r="C19" s="138"/>
      <c r="D19" s="138"/>
      <c r="E19" s="138"/>
      <c r="F19" s="138"/>
      <c r="G19" s="19" t="s">
        <v>61</v>
      </c>
      <c r="H19" s="19" t="s">
        <v>62</v>
      </c>
      <c r="I19" s="19" t="s">
        <v>49</v>
      </c>
      <c r="J19" s="19" t="s">
        <v>63</v>
      </c>
      <c r="K19" s="2" t="s">
        <v>23</v>
      </c>
      <c r="L19" s="2" t="s">
        <v>50</v>
      </c>
    </row>
    <row r="20" spans="1:49" x14ac:dyDescent="0.3">
      <c r="B20" s="139">
        <v>1</v>
      </c>
      <c r="C20" s="140"/>
      <c r="D20" s="140"/>
      <c r="E20" s="140"/>
      <c r="F20" s="140"/>
      <c r="G20" s="24">
        <v>2</v>
      </c>
      <c r="H20" s="22">
        <v>3</v>
      </c>
      <c r="I20" s="22">
        <v>4</v>
      </c>
      <c r="J20" s="22">
        <v>5</v>
      </c>
      <c r="K20" s="22" t="s">
        <v>35</v>
      </c>
      <c r="L20" s="22" t="s">
        <v>36</v>
      </c>
    </row>
    <row r="21" spans="1:49" ht="15.75" customHeight="1" x14ac:dyDescent="0.3">
      <c r="B21" s="136" t="s">
        <v>28</v>
      </c>
      <c r="C21" s="141"/>
      <c r="D21" s="141"/>
      <c r="E21" s="141"/>
      <c r="F21" s="141"/>
      <c r="G21" s="51">
        <v>139316527.36000001</v>
      </c>
      <c r="H21" s="180">
        <v>144540582</v>
      </c>
      <c r="I21" s="180">
        <v>144540582</v>
      </c>
      <c r="J21" s="44">
        <v>173401157.90000001</v>
      </c>
      <c r="K21" s="44">
        <f>IF(G21&gt;0,J21/G21*100,"x")</f>
        <v>124.46560446624098</v>
      </c>
      <c r="L21" s="44">
        <f>IF(I21&gt;0,J21/I21*100,"x")</f>
        <v>119.96710923718297</v>
      </c>
    </row>
    <row r="22" spans="1:49" x14ac:dyDescent="0.3">
      <c r="B22" s="136" t="s">
        <v>29</v>
      </c>
      <c r="C22" s="137"/>
      <c r="D22" s="137"/>
      <c r="E22" s="137"/>
      <c r="F22" s="137"/>
      <c r="G22" s="47">
        <v>84102985.430000007</v>
      </c>
      <c r="H22" s="180">
        <v>99512112</v>
      </c>
      <c r="I22" s="180">
        <v>99512112</v>
      </c>
      <c r="J22" s="44">
        <v>83547787.950000003</v>
      </c>
      <c r="K22" s="44">
        <f>IF(G22&gt;0,J22/G22*100,"x")</f>
        <v>99.339859961972337</v>
      </c>
      <c r="L22" s="44">
        <f>IF(I22&gt;0,J22/I22*100,"x")</f>
        <v>83.957406059274476</v>
      </c>
    </row>
    <row r="23" spans="1:49" ht="15" customHeight="1" x14ac:dyDescent="0.3">
      <c r="B23" s="159" t="s">
        <v>51</v>
      </c>
      <c r="C23" s="160"/>
      <c r="D23" s="160"/>
      <c r="E23" s="160"/>
      <c r="F23" s="161"/>
      <c r="G23" s="45">
        <f>G21-G22</f>
        <v>55213541.930000007</v>
      </c>
      <c r="H23" s="181">
        <f>H21-H22</f>
        <v>45028470</v>
      </c>
      <c r="I23" s="181">
        <f>I21-I22</f>
        <v>45028470</v>
      </c>
      <c r="J23" s="45">
        <f>J21-J22</f>
        <v>89853369.950000003</v>
      </c>
      <c r="K23" s="46">
        <f>J23/G23*100</f>
        <v>162.73792046146312</v>
      </c>
      <c r="L23" s="50">
        <f>J23/I23*100</f>
        <v>199.54790813456464</v>
      </c>
    </row>
    <row r="24" spans="1:49" s="26" customFormat="1" ht="15" customHeight="1" x14ac:dyDescent="0.3">
      <c r="A24"/>
      <c r="B24" s="136" t="s">
        <v>16</v>
      </c>
      <c r="C24" s="137"/>
      <c r="D24" s="137"/>
      <c r="E24" s="137"/>
      <c r="F24" s="137"/>
      <c r="G24" s="47">
        <v>43191616.690000005</v>
      </c>
      <c r="H24" s="180">
        <v>121457191</v>
      </c>
      <c r="I24" s="180">
        <v>121457191</v>
      </c>
      <c r="J24" s="44">
        <v>121457190.03</v>
      </c>
      <c r="K24" s="48">
        <f>IF(G24&gt;0,J24/G24*100,"x")</f>
        <v>281.20547304755218</v>
      </c>
      <c r="L24" s="48">
        <f t="shared" ref="L24" si="2">IF(I24&gt;0,J24/I24*100,"x")</f>
        <v>99.999999201364702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6" customFormat="1" ht="15" customHeight="1" x14ac:dyDescent="0.3">
      <c r="A25"/>
      <c r="B25" s="136" t="s">
        <v>56</v>
      </c>
      <c r="C25" s="137"/>
      <c r="D25" s="137"/>
      <c r="E25" s="137"/>
      <c r="F25" s="137"/>
      <c r="G25" s="47">
        <v>-121457190.03</v>
      </c>
      <c r="H25" s="180">
        <v>-169857345</v>
      </c>
      <c r="I25" s="180">
        <v>-169857345</v>
      </c>
      <c r="J25" s="44">
        <v>-218401931.36000001</v>
      </c>
      <c r="K25" s="48">
        <f>J25/G25*100</f>
        <v>179.81803407937775</v>
      </c>
      <c r="L25" s="48">
        <f>J25/I25*100</f>
        <v>128.57962154065225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4" customFormat="1" x14ac:dyDescent="0.3">
      <c r="A26" s="33"/>
      <c r="B26" s="159" t="s">
        <v>58</v>
      </c>
      <c r="C26" s="160"/>
      <c r="D26" s="160"/>
      <c r="E26" s="160"/>
      <c r="F26" s="161"/>
      <c r="G26" s="45">
        <f>G24+G25+G23</f>
        <v>-23052031.409999996</v>
      </c>
      <c r="H26" s="181">
        <f>H24+H25+H23</f>
        <v>-3371684</v>
      </c>
      <c r="I26" s="181">
        <f>I24+I25+I23</f>
        <v>-3371684</v>
      </c>
      <c r="J26" s="175">
        <f>J24+J25+J23</f>
        <v>-7091371.3800000101</v>
      </c>
      <c r="K26" s="50">
        <f>J26/G26*100</f>
        <v>30.762457563387517</v>
      </c>
      <c r="L26" s="50">
        <f>J26/I26*100</f>
        <v>210.32135217891147</v>
      </c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</row>
    <row r="27" spans="1:49" x14ac:dyDescent="0.3">
      <c r="B27" s="155" t="s">
        <v>59</v>
      </c>
      <c r="C27" s="155"/>
      <c r="D27" s="155"/>
      <c r="E27" s="155"/>
      <c r="F27" s="155"/>
      <c r="G27" s="172">
        <f>+G16+G26</f>
        <v>0</v>
      </c>
      <c r="H27" s="179">
        <f t="shared" ref="H27" si="3">+H16+H26</f>
        <v>0</v>
      </c>
      <c r="I27" s="179">
        <f>+I16+I26</f>
        <v>0</v>
      </c>
      <c r="J27" s="173">
        <f>+J16+J26</f>
        <v>-7.4505805969238281E-9</v>
      </c>
      <c r="K27" s="46" t="str">
        <f>IF(G27&gt;0,J27/G27*100,"x")</f>
        <v>x</v>
      </c>
      <c r="L27" s="46" t="str">
        <f>IF(I27&gt;0,J27/I27*100,"x")</f>
        <v>x</v>
      </c>
    </row>
    <row r="29" spans="1:49" x14ac:dyDescent="0.3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49" x14ac:dyDescent="0.3">
      <c r="B30" s="158" t="s">
        <v>64</v>
      </c>
      <c r="C30" s="158"/>
      <c r="D30" s="158"/>
      <c r="E30" s="158"/>
      <c r="F30" s="158"/>
      <c r="G30" s="158"/>
      <c r="H30" s="158"/>
      <c r="I30" s="158"/>
      <c r="J30" s="158"/>
      <c r="K30" s="158"/>
      <c r="L30" s="158"/>
    </row>
    <row r="31" spans="1:49" ht="15" customHeight="1" x14ac:dyDescent="0.3">
      <c r="B31" s="151" t="s">
        <v>65</v>
      </c>
      <c r="C31" s="151"/>
      <c r="D31" s="151"/>
      <c r="E31" s="151"/>
      <c r="F31" s="151"/>
      <c r="G31" s="151"/>
      <c r="H31" s="151"/>
      <c r="I31" s="151"/>
      <c r="J31" s="151"/>
      <c r="K31" s="151"/>
      <c r="L31" s="151"/>
    </row>
    <row r="32" spans="1:49" ht="15" customHeight="1" x14ac:dyDescent="0.3">
      <c r="B32" s="41" t="s">
        <v>66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pans="2:12" x14ac:dyDescent="0.3">
      <c r="B33" s="41" t="s">
        <v>67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</row>
    <row r="34" spans="2:12" ht="15" customHeight="1" x14ac:dyDescent="0.3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</row>
    <row r="35" spans="2:12" x14ac:dyDescent="0.3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</row>
  </sheetData>
  <mergeCells count="28">
    <mergeCell ref="B31:L31"/>
    <mergeCell ref="B7:F7"/>
    <mergeCell ref="B2:L2"/>
    <mergeCell ref="B4:L4"/>
    <mergeCell ref="B6:L6"/>
    <mergeCell ref="B17:L17"/>
    <mergeCell ref="B5:L5"/>
    <mergeCell ref="B3:L3"/>
    <mergeCell ref="B27:F27"/>
    <mergeCell ref="B14:F14"/>
    <mergeCell ref="B16:F16"/>
    <mergeCell ref="B13:F13"/>
    <mergeCell ref="B30:L30"/>
    <mergeCell ref="B26:F26"/>
    <mergeCell ref="B23:F23"/>
    <mergeCell ref="B24:F24"/>
    <mergeCell ref="B25:F25"/>
    <mergeCell ref="B19:F19"/>
    <mergeCell ref="B20:F20"/>
    <mergeCell ref="B21:F21"/>
    <mergeCell ref="B1:L1"/>
    <mergeCell ref="B12:F12"/>
    <mergeCell ref="B22:F22"/>
    <mergeCell ref="B10:F10"/>
    <mergeCell ref="B11:F11"/>
    <mergeCell ref="B8:F8"/>
    <mergeCell ref="B9:F9"/>
    <mergeCell ref="B18:F18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118A6-BA1C-4EA8-954C-6B02233ACA51}">
  <sheetPr codeName="List8">
    <pageSetUpPr fitToPage="1"/>
  </sheetPr>
  <dimension ref="A1:K123"/>
  <sheetViews>
    <sheetView zoomScale="90" zoomScaleNormal="90" workbookViewId="0">
      <selection activeCell="J10" sqref="J10"/>
    </sheetView>
  </sheetViews>
  <sheetFormatPr defaultColWidth="9.109375" defaultRowHeight="13.2" x14ac:dyDescent="0.25"/>
  <cols>
    <col min="1" max="1" width="11.109375" style="55" customWidth="1"/>
    <col min="2" max="2" width="6.5546875" style="55" customWidth="1"/>
    <col min="3" max="3" width="8" style="55" customWidth="1"/>
    <col min="4" max="4" width="7.6640625" style="55" customWidth="1"/>
    <col min="5" max="5" width="50.88671875" style="55" customWidth="1"/>
    <col min="6" max="6" width="29.6640625" style="61" customWidth="1"/>
    <col min="7" max="7" width="17.6640625" style="62" customWidth="1"/>
    <col min="8" max="8" width="21.6640625" style="62" customWidth="1"/>
    <col min="9" max="9" width="26.109375" style="62" customWidth="1"/>
    <col min="10" max="10" width="17.88671875" style="63" customWidth="1"/>
    <col min="11" max="11" width="11.33203125" style="63" customWidth="1"/>
    <col min="12" max="255" width="9.109375" style="55"/>
    <col min="256" max="256" width="20.6640625" style="55" customWidth="1"/>
    <col min="257" max="257" width="34.88671875" style="55" customWidth="1"/>
    <col min="258" max="258" width="30.88671875" style="55" customWidth="1"/>
    <col min="259" max="259" width="17.6640625" style="55" customWidth="1"/>
    <col min="260" max="260" width="17.5546875" style="55" customWidth="1"/>
    <col min="261" max="261" width="26.109375" style="55" customWidth="1"/>
    <col min="262" max="262" width="17.88671875" style="55" customWidth="1"/>
    <col min="263" max="263" width="11.33203125" style="55" customWidth="1"/>
    <col min="264" max="511" width="9.109375" style="55"/>
    <col min="512" max="512" width="20.6640625" style="55" customWidth="1"/>
    <col min="513" max="513" width="34.88671875" style="55" customWidth="1"/>
    <col min="514" max="514" width="30.88671875" style="55" customWidth="1"/>
    <col min="515" max="515" width="17.6640625" style="55" customWidth="1"/>
    <col min="516" max="516" width="17.5546875" style="55" customWidth="1"/>
    <col min="517" max="517" width="26.109375" style="55" customWidth="1"/>
    <col min="518" max="518" width="17.88671875" style="55" customWidth="1"/>
    <col min="519" max="519" width="11.33203125" style="55" customWidth="1"/>
    <col min="520" max="767" width="9.109375" style="55"/>
    <col min="768" max="768" width="20.6640625" style="55" customWidth="1"/>
    <col min="769" max="769" width="34.88671875" style="55" customWidth="1"/>
    <col min="770" max="770" width="30.88671875" style="55" customWidth="1"/>
    <col min="771" max="771" width="17.6640625" style="55" customWidth="1"/>
    <col min="772" max="772" width="17.5546875" style="55" customWidth="1"/>
    <col min="773" max="773" width="26.109375" style="55" customWidth="1"/>
    <col min="774" max="774" width="17.88671875" style="55" customWidth="1"/>
    <col min="775" max="775" width="11.33203125" style="55" customWidth="1"/>
    <col min="776" max="1023" width="9.109375" style="55"/>
    <col min="1024" max="1024" width="20.6640625" style="55" customWidth="1"/>
    <col min="1025" max="1025" width="34.88671875" style="55" customWidth="1"/>
    <col min="1026" max="1026" width="30.88671875" style="55" customWidth="1"/>
    <col min="1027" max="1027" width="17.6640625" style="55" customWidth="1"/>
    <col min="1028" max="1028" width="17.5546875" style="55" customWidth="1"/>
    <col min="1029" max="1029" width="26.109375" style="55" customWidth="1"/>
    <col min="1030" max="1030" width="17.88671875" style="55" customWidth="1"/>
    <col min="1031" max="1031" width="11.33203125" style="55" customWidth="1"/>
    <col min="1032" max="1279" width="9.109375" style="55"/>
    <col min="1280" max="1280" width="20.6640625" style="55" customWidth="1"/>
    <col min="1281" max="1281" width="34.88671875" style="55" customWidth="1"/>
    <col min="1282" max="1282" width="30.88671875" style="55" customWidth="1"/>
    <col min="1283" max="1283" width="17.6640625" style="55" customWidth="1"/>
    <col min="1284" max="1284" width="17.5546875" style="55" customWidth="1"/>
    <col min="1285" max="1285" width="26.109375" style="55" customWidth="1"/>
    <col min="1286" max="1286" width="17.88671875" style="55" customWidth="1"/>
    <col min="1287" max="1287" width="11.33203125" style="55" customWidth="1"/>
    <col min="1288" max="1535" width="9.109375" style="55"/>
    <col min="1536" max="1536" width="20.6640625" style="55" customWidth="1"/>
    <col min="1537" max="1537" width="34.88671875" style="55" customWidth="1"/>
    <col min="1538" max="1538" width="30.88671875" style="55" customWidth="1"/>
    <col min="1539" max="1539" width="17.6640625" style="55" customWidth="1"/>
    <col min="1540" max="1540" width="17.5546875" style="55" customWidth="1"/>
    <col min="1541" max="1541" width="26.109375" style="55" customWidth="1"/>
    <col min="1542" max="1542" width="17.88671875" style="55" customWidth="1"/>
    <col min="1543" max="1543" width="11.33203125" style="55" customWidth="1"/>
    <col min="1544" max="1791" width="9.109375" style="55"/>
    <col min="1792" max="1792" width="20.6640625" style="55" customWidth="1"/>
    <col min="1793" max="1793" width="34.88671875" style="55" customWidth="1"/>
    <col min="1794" max="1794" width="30.88671875" style="55" customWidth="1"/>
    <col min="1795" max="1795" width="17.6640625" style="55" customWidth="1"/>
    <col min="1796" max="1796" width="17.5546875" style="55" customWidth="1"/>
    <col min="1797" max="1797" width="26.109375" style="55" customWidth="1"/>
    <col min="1798" max="1798" width="17.88671875" style="55" customWidth="1"/>
    <col min="1799" max="1799" width="11.33203125" style="55" customWidth="1"/>
    <col min="1800" max="2047" width="9.109375" style="55"/>
    <col min="2048" max="2048" width="20.6640625" style="55" customWidth="1"/>
    <col min="2049" max="2049" width="34.88671875" style="55" customWidth="1"/>
    <col min="2050" max="2050" width="30.88671875" style="55" customWidth="1"/>
    <col min="2051" max="2051" width="17.6640625" style="55" customWidth="1"/>
    <col min="2052" max="2052" width="17.5546875" style="55" customWidth="1"/>
    <col min="2053" max="2053" width="26.109375" style="55" customWidth="1"/>
    <col min="2054" max="2054" width="17.88671875" style="55" customWidth="1"/>
    <col min="2055" max="2055" width="11.33203125" style="55" customWidth="1"/>
    <col min="2056" max="2303" width="9.109375" style="55"/>
    <col min="2304" max="2304" width="20.6640625" style="55" customWidth="1"/>
    <col min="2305" max="2305" width="34.88671875" style="55" customWidth="1"/>
    <col min="2306" max="2306" width="30.88671875" style="55" customWidth="1"/>
    <col min="2307" max="2307" width="17.6640625" style="55" customWidth="1"/>
    <col min="2308" max="2308" width="17.5546875" style="55" customWidth="1"/>
    <col min="2309" max="2309" width="26.109375" style="55" customWidth="1"/>
    <col min="2310" max="2310" width="17.88671875" style="55" customWidth="1"/>
    <col min="2311" max="2311" width="11.33203125" style="55" customWidth="1"/>
    <col min="2312" max="2559" width="9.109375" style="55"/>
    <col min="2560" max="2560" width="20.6640625" style="55" customWidth="1"/>
    <col min="2561" max="2561" width="34.88671875" style="55" customWidth="1"/>
    <col min="2562" max="2562" width="30.88671875" style="55" customWidth="1"/>
    <col min="2563" max="2563" width="17.6640625" style="55" customWidth="1"/>
    <col min="2564" max="2564" width="17.5546875" style="55" customWidth="1"/>
    <col min="2565" max="2565" width="26.109375" style="55" customWidth="1"/>
    <col min="2566" max="2566" width="17.88671875" style="55" customWidth="1"/>
    <col min="2567" max="2567" width="11.33203125" style="55" customWidth="1"/>
    <col min="2568" max="2815" width="9.109375" style="55"/>
    <col min="2816" max="2816" width="20.6640625" style="55" customWidth="1"/>
    <col min="2817" max="2817" width="34.88671875" style="55" customWidth="1"/>
    <col min="2818" max="2818" width="30.88671875" style="55" customWidth="1"/>
    <col min="2819" max="2819" width="17.6640625" style="55" customWidth="1"/>
    <col min="2820" max="2820" width="17.5546875" style="55" customWidth="1"/>
    <col min="2821" max="2821" width="26.109375" style="55" customWidth="1"/>
    <col min="2822" max="2822" width="17.88671875" style="55" customWidth="1"/>
    <col min="2823" max="2823" width="11.33203125" style="55" customWidth="1"/>
    <col min="2824" max="3071" width="9.109375" style="55"/>
    <col min="3072" max="3072" width="20.6640625" style="55" customWidth="1"/>
    <col min="3073" max="3073" width="34.88671875" style="55" customWidth="1"/>
    <col min="3074" max="3074" width="30.88671875" style="55" customWidth="1"/>
    <col min="3075" max="3075" width="17.6640625" style="55" customWidth="1"/>
    <col min="3076" max="3076" width="17.5546875" style="55" customWidth="1"/>
    <col min="3077" max="3077" width="26.109375" style="55" customWidth="1"/>
    <col min="3078" max="3078" width="17.88671875" style="55" customWidth="1"/>
    <col min="3079" max="3079" width="11.33203125" style="55" customWidth="1"/>
    <col min="3080" max="3327" width="9.109375" style="55"/>
    <col min="3328" max="3328" width="20.6640625" style="55" customWidth="1"/>
    <col min="3329" max="3329" width="34.88671875" style="55" customWidth="1"/>
    <col min="3330" max="3330" width="30.88671875" style="55" customWidth="1"/>
    <col min="3331" max="3331" width="17.6640625" style="55" customWidth="1"/>
    <col min="3332" max="3332" width="17.5546875" style="55" customWidth="1"/>
    <col min="3333" max="3333" width="26.109375" style="55" customWidth="1"/>
    <col min="3334" max="3334" width="17.88671875" style="55" customWidth="1"/>
    <col min="3335" max="3335" width="11.33203125" style="55" customWidth="1"/>
    <col min="3336" max="3583" width="9.109375" style="55"/>
    <col min="3584" max="3584" width="20.6640625" style="55" customWidth="1"/>
    <col min="3585" max="3585" width="34.88671875" style="55" customWidth="1"/>
    <col min="3586" max="3586" width="30.88671875" style="55" customWidth="1"/>
    <col min="3587" max="3587" width="17.6640625" style="55" customWidth="1"/>
    <col min="3588" max="3588" width="17.5546875" style="55" customWidth="1"/>
    <col min="3589" max="3589" width="26.109375" style="55" customWidth="1"/>
    <col min="3590" max="3590" width="17.88671875" style="55" customWidth="1"/>
    <col min="3591" max="3591" width="11.33203125" style="55" customWidth="1"/>
    <col min="3592" max="3839" width="9.109375" style="55"/>
    <col min="3840" max="3840" width="20.6640625" style="55" customWidth="1"/>
    <col min="3841" max="3841" width="34.88671875" style="55" customWidth="1"/>
    <col min="3842" max="3842" width="30.88671875" style="55" customWidth="1"/>
    <col min="3843" max="3843" width="17.6640625" style="55" customWidth="1"/>
    <col min="3844" max="3844" width="17.5546875" style="55" customWidth="1"/>
    <col min="3845" max="3845" width="26.109375" style="55" customWidth="1"/>
    <col min="3846" max="3846" width="17.88671875" style="55" customWidth="1"/>
    <col min="3847" max="3847" width="11.33203125" style="55" customWidth="1"/>
    <col min="3848" max="4095" width="9.109375" style="55"/>
    <col min="4096" max="4096" width="20.6640625" style="55" customWidth="1"/>
    <col min="4097" max="4097" width="34.88671875" style="55" customWidth="1"/>
    <col min="4098" max="4098" width="30.88671875" style="55" customWidth="1"/>
    <col min="4099" max="4099" width="17.6640625" style="55" customWidth="1"/>
    <col min="4100" max="4100" width="17.5546875" style="55" customWidth="1"/>
    <col min="4101" max="4101" width="26.109375" style="55" customWidth="1"/>
    <col min="4102" max="4102" width="17.88671875" style="55" customWidth="1"/>
    <col min="4103" max="4103" width="11.33203125" style="55" customWidth="1"/>
    <col min="4104" max="4351" width="9.109375" style="55"/>
    <col min="4352" max="4352" width="20.6640625" style="55" customWidth="1"/>
    <col min="4353" max="4353" width="34.88671875" style="55" customWidth="1"/>
    <col min="4354" max="4354" width="30.88671875" style="55" customWidth="1"/>
    <col min="4355" max="4355" width="17.6640625" style="55" customWidth="1"/>
    <col min="4356" max="4356" width="17.5546875" style="55" customWidth="1"/>
    <col min="4357" max="4357" width="26.109375" style="55" customWidth="1"/>
    <col min="4358" max="4358" width="17.88671875" style="55" customWidth="1"/>
    <col min="4359" max="4359" width="11.33203125" style="55" customWidth="1"/>
    <col min="4360" max="4607" width="9.109375" style="55"/>
    <col min="4608" max="4608" width="20.6640625" style="55" customWidth="1"/>
    <col min="4609" max="4609" width="34.88671875" style="55" customWidth="1"/>
    <col min="4610" max="4610" width="30.88671875" style="55" customWidth="1"/>
    <col min="4611" max="4611" width="17.6640625" style="55" customWidth="1"/>
    <col min="4612" max="4612" width="17.5546875" style="55" customWidth="1"/>
    <col min="4613" max="4613" width="26.109375" style="55" customWidth="1"/>
    <col min="4614" max="4614" width="17.88671875" style="55" customWidth="1"/>
    <col min="4615" max="4615" width="11.33203125" style="55" customWidth="1"/>
    <col min="4616" max="4863" width="9.109375" style="55"/>
    <col min="4864" max="4864" width="20.6640625" style="55" customWidth="1"/>
    <col min="4865" max="4865" width="34.88671875" style="55" customWidth="1"/>
    <col min="4866" max="4866" width="30.88671875" style="55" customWidth="1"/>
    <col min="4867" max="4867" width="17.6640625" style="55" customWidth="1"/>
    <col min="4868" max="4868" width="17.5546875" style="55" customWidth="1"/>
    <col min="4869" max="4869" width="26.109375" style="55" customWidth="1"/>
    <col min="4870" max="4870" width="17.88671875" style="55" customWidth="1"/>
    <col min="4871" max="4871" width="11.33203125" style="55" customWidth="1"/>
    <col min="4872" max="5119" width="9.109375" style="55"/>
    <col min="5120" max="5120" width="20.6640625" style="55" customWidth="1"/>
    <col min="5121" max="5121" width="34.88671875" style="55" customWidth="1"/>
    <col min="5122" max="5122" width="30.88671875" style="55" customWidth="1"/>
    <col min="5123" max="5123" width="17.6640625" style="55" customWidth="1"/>
    <col min="5124" max="5124" width="17.5546875" style="55" customWidth="1"/>
    <col min="5125" max="5125" width="26.109375" style="55" customWidth="1"/>
    <col min="5126" max="5126" width="17.88671875" style="55" customWidth="1"/>
    <col min="5127" max="5127" width="11.33203125" style="55" customWidth="1"/>
    <col min="5128" max="5375" width="9.109375" style="55"/>
    <col min="5376" max="5376" width="20.6640625" style="55" customWidth="1"/>
    <col min="5377" max="5377" width="34.88671875" style="55" customWidth="1"/>
    <col min="5378" max="5378" width="30.88671875" style="55" customWidth="1"/>
    <col min="5379" max="5379" width="17.6640625" style="55" customWidth="1"/>
    <col min="5380" max="5380" width="17.5546875" style="55" customWidth="1"/>
    <col min="5381" max="5381" width="26.109375" style="55" customWidth="1"/>
    <col min="5382" max="5382" width="17.88671875" style="55" customWidth="1"/>
    <col min="5383" max="5383" width="11.33203125" style="55" customWidth="1"/>
    <col min="5384" max="5631" width="9.109375" style="55"/>
    <col min="5632" max="5632" width="20.6640625" style="55" customWidth="1"/>
    <col min="5633" max="5633" width="34.88671875" style="55" customWidth="1"/>
    <col min="5634" max="5634" width="30.88671875" style="55" customWidth="1"/>
    <col min="5635" max="5635" width="17.6640625" style="55" customWidth="1"/>
    <col min="5636" max="5636" width="17.5546875" style="55" customWidth="1"/>
    <col min="5637" max="5637" width="26.109375" style="55" customWidth="1"/>
    <col min="5638" max="5638" width="17.88671875" style="55" customWidth="1"/>
    <col min="5639" max="5639" width="11.33203125" style="55" customWidth="1"/>
    <col min="5640" max="5887" width="9.109375" style="55"/>
    <col min="5888" max="5888" width="20.6640625" style="55" customWidth="1"/>
    <col min="5889" max="5889" width="34.88671875" style="55" customWidth="1"/>
    <col min="5890" max="5890" width="30.88671875" style="55" customWidth="1"/>
    <col min="5891" max="5891" width="17.6640625" style="55" customWidth="1"/>
    <col min="5892" max="5892" width="17.5546875" style="55" customWidth="1"/>
    <col min="5893" max="5893" width="26.109375" style="55" customWidth="1"/>
    <col min="5894" max="5894" width="17.88671875" style="55" customWidth="1"/>
    <col min="5895" max="5895" width="11.33203125" style="55" customWidth="1"/>
    <col min="5896" max="6143" width="9.109375" style="55"/>
    <col min="6144" max="6144" width="20.6640625" style="55" customWidth="1"/>
    <col min="6145" max="6145" width="34.88671875" style="55" customWidth="1"/>
    <col min="6146" max="6146" width="30.88671875" style="55" customWidth="1"/>
    <col min="6147" max="6147" width="17.6640625" style="55" customWidth="1"/>
    <col min="6148" max="6148" width="17.5546875" style="55" customWidth="1"/>
    <col min="6149" max="6149" width="26.109375" style="55" customWidth="1"/>
    <col min="6150" max="6150" width="17.88671875" style="55" customWidth="1"/>
    <col min="6151" max="6151" width="11.33203125" style="55" customWidth="1"/>
    <col min="6152" max="6399" width="9.109375" style="55"/>
    <col min="6400" max="6400" width="20.6640625" style="55" customWidth="1"/>
    <col min="6401" max="6401" width="34.88671875" style="55" customWidth="1"/>
    <col min="6402" max="6402" width="30.88671875" style="55" customWidth="1"/>
    <col min="6403" max="6403" width="17.6640625" style="55" customWidth="1"/>
    <col min="6404" max="6404" width="17.5546875" style="55" customWidth="1"/>
    <col min="6405" max="6405" width="26.109375" style="55" customWidth="1"/>
    <col min="6406" max="6406" width="17.88671875" style="55" customWidth="1"/>
    <col min="6407" max="6407" width="11.33203125" style="55" customWidth="1"/>
    <col min="6408" max="6655" width="9.109375" style="55"/>
    <col min="6656" max="6656" width="20.6640625" style="55" customWidth="1"/>
    <col min="6657" max="6657" width="34.88671875" style="55" customWidth="1"/>
    <col min="6658" max="6658" width="30.88671875" style="55" customWidth="1"/>
    <col min="6659" max="6659" width="17.6640625" style="55" customWidth="1"/>
    <col min="6660" max="6660" width="17.5546875" style="55" customWidth="1"/>
    <col min="6661" max="6661" width="26.109375" style="55" customWidth="1"/>
    <col min="6662" max="6662" width="17.88671875" style="55" customWidth="1"/>
    <col min="6663" max="6663" width="11.33203125" style="55" customWidth="1"/>
    <col min="6664" max="6911" width="9.109375" style="55"/>
    <col min="6912" max="6912" width="20.6640625" style="55" customWidth="1"/>
    <col min="6913" max="6913" width="34.88671875" style="55" customWidth="1"/>
    <col min="6914" max="6914" width="30.88671875" style="55" customWidth="1"/>
    <col min="6915" max="6915" width="17.6640625" style="55" customWidth="1"/>
    <col min="6916" max="6916" width="17.5546875" style="55" customWidth="1"/>
    <col min="6917" max="6917" width="26.109375" style="55" customWidth="1"/>
    <col min="6918" max="6918" width="17.88671875" style="55" customWidth="1"/>
    <col min="6919" max="6919" width="11.33203125" style="55" customWidth="1"/>
    <col min="6920" max="7167" width="9.109375" style="55"/>
    <col min="7168" max="7168" width="20.6640625" style="55" customWidth="1"/>
    <col min="7169" max="7169" width="34.88671875" style="55" customWidth="1"/>
    <col min="7170" max="7170" width="30.88671875" style="55" customWidth="1"/>
    <col min="7171" max="7171" width="17.6640625" style="55" customWidth="1"/>
    <col min="7172" max="7172" width="17.5546875" style="55" customWidth="1"/>
    <col min="7173" max="7173" width="26.109375" style="55" customWidth="1"/>
    <col min="7174" max="7174" width="17.88671875" style="55" customWidth="1"/>
    <col min="7175" max="7175" width="11.33203125" style="55" customWidth="1"/>
    <col min="7176" max="7423" width="9.109375" style="55"/>
    <col min="7424" max="7424" width="20.6640625" style="55" customWidth="1"/>
    <col min="7425" max="7425" width="34.88671875" style="55" customWidth="1"/>
    <col min="7426" max="7426" width="30.88671875" style="55" customWidth="1"/>
    <col min="7427" max="7427" width="17.6640625" style="55" customWidth="1"/>
    <col min="7428" max="7428" width="17.5546875" style="55" customWidth="1"/>
    <col min="7429" max="7429" width="26.109375" style="55" customWidth="1"/>
    <col min="7430" max="7430" width="17.88671875" style="55" customWidth="1"/>
    <col min="7431" max="7431" width="11.33203125" style="55" customWidth="1"/>
    <col min="7432" max="7679" width="9.109375" style="55"/>
    <col min="7680" max="7680" width="20.6640625" style="55" customWidth="1"/>
    <col min="7681" max="7681" width="34.88671875" style="55" customWidth="1"/>
    <col min="7682" max="7682" width="30.88671875" style="55" customWidth="1"/>
    <col min="7683" max="7683" width="17.6640625" style="55" customWidth="1"/>
    <col min="7684" max="7684" width="17.5546875" style="55" customWidth="1"/>
    <col min="7685" max="7685" width="26.109375" style="55" customWidth="1"/>
    <col min="7686" max="7686" width="17.88671875" style="55" customWidth="1"/>
    <col min="7687" max="7687" width="11.33203125" style="55" customWidth="1"/>
    <col min="7688" max="7935" width="9.109375" style="55"/>
    <col min="7936" max="7936" width="20.6640625" style="55" customWidth="1"/>
    <col min="7937" max="7937" width="34.88671875" style="55" customWidth="1"/>
    <col min="7938" max="7938" width="30.88671875" style="55" customWidth="1"/>
    <col min="7939" max="7939" width="17.6640625" style="55" customWidth="1"/>
    <col min="7940" max="7940" width="17.5546875" style="55" customWidth="1"/>
    <col min="7941" max="7941" width="26.109375" style="55" customWidth="1"/>
    <col min="7942" max="7942" width="17.88671875" style="55" customWidth="1"/>
    <col min="7943" max="7943" width="11.33203125" style="55" customWidth="1"/>
    <col min="7944" max="8191" width="9.109375" style="55"/>
    <col min="8192" max="8192" width="20.6640625" style="55" customWidth="1"/>
    <col min="8193" max="8193" width="34.88671875" style="55" customWidth="1"/>
    <col min="8194" max="8194" width="30.88671875" style="55" customWidth="1"/>
    <col min="8195" max="8195" width="17.6640625" style="55" customWidth="1"/>
    <col min="8196" max="8196" width="17.5546875" style="55" customWidth="1"/>
    <col min="8197" max="8197" width="26.109375" style="55" customWidth="1"/>
    <col min="8198" max="8198" width="17.88671875" style="55" customWidth="1"/>
    <col min="8199" max="8199" width="11.33203125" style="55" customWidth="1"/>
    <col min="8200" max="8447" width="9.109375" style="55"/>
    <col min="8448" max="8448" width="20.6640625" style="55" customWidth="1"/>
    <col min="8449" max="8449" width="34.88671875" style="55" customWidth="1"/>
    <col min="8450" max="8450" width="30.88671875" style="55" customWidth="1"/>
    <col min="8451" max="8451" width="17.6640625" style="55" customWidth="1"/>
    <col min="8452" max="8452" width="17.5546875" style="55" customWidth="1"/>
    <col min="8453" max="8453" width="26.109375" style="55" customWidth="1"/>
    <col min="8454" max="8454" width="17.88671875" style="55" customWidth="1"/>
    <col min="8455" max="8455" width="11.33203125" style="55" customWidth="1"/>
    <col min="8456" max="8703" width="9.109375" style="55"/>
    <col min="8704" max="8704" width="20.6640625" style="55" customWidth="1"/>
    <col min="8705" max="8705" width="34.88671875" style="55" customWidth="1"/>
    <col min="8706" max="8706" width="30.88671875" style="55" customWidth="1"/>
    <col min="8707" max="8707" width="17.6640625" style="55" customWidth="1"/>
    <col min="8708" max="8708" width="17.5546875" style="55" customWidth="1"/>
    <col min="8709" max="8709" width="26.109375" style="55" customWidth="1"/>
    <col min="8710" max="8710" width="17.88671875" style="55" customWidth="1"/>
    <col min="8711" max="8711" width="11.33203125" style="55" customWidth="1"/>
    <col min="8712" max="8959" width="9.109375" style="55"/>
    <col min="8960" max="8960" width="20.6640625" style="55" customWidth="1"/>
    <col min="8961" max="8961" width="34.88671875" style="55" customWidth="1"/>
    <col min="8962" max="8962" width="30.88671875" style="55" customWidth="1"/>
    <col min="8963" max="8963" width="17.6640625" style="55" customWidth="1"/>
    <col min="8964" max="8964" width="17.5546875" style="55" customWidth="1"/>
    <col min="8965" max="8965" width="26.109375" style="55" customWidth="1"/>
    <col min="8966" max="8966" width="17.88671875" style="55" customWidth="1"/>
    <col min="8967" max="8967" width="11.33203125" style="55" customWidth="1"/>
    <col min="8968" max="9215" width="9.109375" style="55"/>
    <col min="9216" max="9216" width="20.6640625" style="55" customWidth="1"/>
    <col min="9217" max="9217" width="34.88671875" style="55" customWidth="1"/>
    <col min="9218" max="9218" width="30.88671875" style="55" customWidth="1"/>
    <col min="9219" max="9219" width="17.6640625" style="55" customWidth="1"/>
    <col min="9220" max="9220" width="17.5546875" style="55" customWidth="1"/>
    <col min="9221" max="9221" width="26.109375" style="55" customWidth="1"/>
    <col min="9222" max="9222" width="17.88671875" style="55" customWidth="1"/>
    <col min="9223" max="9223" width="11.33203125" style="55" customWidth="1"/>
    <col min="9224" max="9471" width="9.109375" style="55"/>
    <col min="9472" max="9472" width="20.6640625" style="55" customWidth="1"/>
    <col min="9473" max="9473" width="34.88671875" style="55" customWidth="1"/>
    <col min="9474" max="9474" width="30.88671875" style="55" customWidth="1"/>
    <col min="9475" max="9475" width="17.6640625" style="55" customWidth="1"/>
    <col min="9476" max="9476" width="17.5546875" style="55" customWidth="1"/>
    <col min="9477" max="9477" width="26.109375" style="55" customWidth="1"/>
    <col min="9478" max="9478" width="17.88671875" style="55" customWidth="1"/>
    <col min="9479" max="9479" width="11.33203125" style="55" customWidth="1"/>
    <col min="9480" max="9727" width="9.109375" style="55"/>
    <col min="9728" max="9728" width="20.6640625" style="55" customWidth="1"/>
    <col min="9729" max="9729" width="34.88671875" style="55" customWidth="1"/>
    <col min="9730" max="9730" width="30.88671875" style="55" customWidth="1"/>
    <col min="9731" max="9731" width="17.6640625" style="55" customWidth="1"/>
    <col min="9732" max="9732" width="17.5546875" style="55" customWidth="1"/>
    <col min="9733" max="9733" width="26.109375" style="55" customWidth="1"/>
    <col min="9734" max="9734" width="17.88671875" style="55" customWidth="1"/>
    <col min="9735" max="9735" width="11.33203125" style="55" customWidth="1"/>
    <col min="9736" max="9983" width="9.109375" style="55"/>
    <col min="9984" max="9984" width="20.6640625" style="55" customWidth="1"/>
    <col min="9985" max="9985" width="34.88671875" style="55" customWidth="1"/>
    <col min="9986" max="9986" width="30.88671875" style="55" customWidth="1"/>
    <col min="9987" max="9987" width="17.6640625" style="55" customWidth="1"/>
    <col min="9988" max="9988" width="17.5546875" style="55" customWidth="1"/>
    <col min="9989" max="9989" width="26.109375" style="55" customWidth="1"/>
    <col min="9990" max="9990" width="17.88671875" style="55" customWidth="1"/>
    <col min="9991" max="9991" width="11.33203125" style="55" customWidth="1"/>
    <col min="9992" max="10239" width="9.109375" style="55"/>
    <col min="10240" max="10240" width="20.6640625" style="55" customWidth="1"/>
    <col min="10241" max="10241" width="34.88671875" style="55" customWidth="1"/>
    <col min="10242" max="10242" width="30.88671875" style="55" customWidth="1"/>
    <col min="10243" max="10243" width="17.6640625" style="55" customWidth="1"/>
    <col min="10244" max="10244" width="17.5546875" style="55" customWidth="1"/>
    <col min="10245" max="10245" width="26.109375" style="55" customWidth="1"/>
    <col min="10246" max="10246" width="17.88671875" style="55" customWidth="1"/>
    <col min="10247" max="10247" width="11.33203125" style="55" customWidth="1"/>
    <col min="10248" max="10495" width="9.109375" style="55"/>
    <col min="10496" max="10496" width="20.6640625" style="55" customWidth="1"/>
    <col min="10497" max="10497" width="34.88671875" style="55" customWidth="1"/>
    <col min="10498" max="10498" width="30.88671875" style="55" customWidth="1"/>
    <col min="10499" max="10499" width="17.6640625" style="55" customWidth="1"/>
    <col min="10500" max="10500" width="17.5546875" style="55" customWidth="1"/>
    <col min="10501" max="10501" width="26.109375" style="55" customWidth="1"/>
    <col min="10502" max="10502" width="17.88671875" style="55" customWidth="1"/>
    <col min="10503" max="10503" width="11.33203125" style="55" customWidth="1"/>
    <col min="10504" max="10751" width="9.109375" style="55"/>
    <col min="10752" max="10752" width="20.6640625" style="55" customWidth="1"/>
    <col min="10753" max="10753" width="34.88671875" style="55" customWidth="1"/>
    <col min="10754" max="10754" width="30.88671875" style="55" customWidth="1"/>
    <col min="10755" max="10755" width="17.6640625" style="55" customWidth="1"/>
    <col min="10756" max="10756" width="17.5546875" style="55" customWidth="1"/>
    <col min="10757" max="10757" width="26.109375" style="55" customWidth="1"/>
    <col min="10758" max="10758" width="17.88671875" style="55" customWidth="1"/>
    <col min="10759" max="10759" width="11.33203125" style="55" customWidth="1"/>
    <col min="10760" max="11007" width="9.109375" style="55"/>
    <col min="11008" max="11008" width="20.6640625" style="55" customWidth="1"/>
    <col min="11009" max="11009" width="34.88671875" style="55" customWidth="1"/>
    <col min="11010" max="11010" width="30.88671875" style="55" customWidth="1"/>
    <col min="11011" max="11011" width="17.6640625" style="55" customWidth="1"/>
    <col min="11012" max="11012" width="17.5546875" style="55" customWidth="1"/>
    <col min="11013" max="11013" width="26.109375" style="55" customWidth="1"/>
    <col min="11014" max="11014" width="17.88671875" style="55" customWidth="1"/>
    <col min="11015" max="11015" width="11.33203125" style="55" customWidth="1"/>
    <col min="11016" max="11263" width="9.109375" style="55"/>
    <col min="11264" max="11264" width="20.6640625" style="55" customWidth="1"/>
    <col min="11265" max="11265" width="34.88671875" style="55" customWidth="1"/>
    <col min="11266" max="11266" width="30.88671875" style="55" customWidth="1"/>
    <col min="11267" max="11267" width="17.6640625" style="55" customWidth="1"/>
    <col min="11268" max="11268" width="17.5546875" style="55" customWidth="1"/>
    <col min="11269" max="11269" width="26.109375" style="55" customWidth="1"/>
    <col min="11270" max="11270" width="17.88671875" style="55" customWidth="1"/>
    <col min="11271" max="11271" width="11.33203125" style="55" customWidth="1"/>
    <col min="11272" max="11519" width="9.109375" style="55"/>
    <col min="11520" max="11520" width="20.6640625" style="55" customWidth="1"/>
    <col min="11521" max="11521" width="34.88671875" style="55" customWidth="1"/>
    <col min="11522" max="11522" width="30.88671875" style="55" customWidth="1"/>
    <col min="11523" max="11523" width="17.6640625" style="55" customWidth="1"/>
    <col min="11524" max="11524" width="17.5546875" style="55" customWidth="1"/>
    <col min="11525" max="11525" width="26.109375" style="55" customWidth="1"/>
    <col min="11526" max="11526" width="17.88671875" style="55" customWidth="1"/>
    <col min="11527" max="11527" width="11.33203125" style="55" customWidth="1"/>
    <col min="11528" max="11775" width="9.109375" style="55"/>
    <col min="11776" max="11776" width="20.6640625" style="55" customWidth="1"/>
    <col min="11777" max="11777" width="34.88671875" style="55" customWidth="1"/>
    <col min="11778" max="11778" width="30.88671875" style="55" customWidth="1"/>
    <col min="11779" max="11779" width="17.6640625" style="55" customWidth="1"/>
    <col min="11780" max="11780" width="17.5546875" style="55" customWidth="1"/>
    <col min="11781" max="11781" width="26.109375" style="55" customWidth="1"/>
    <col min="11782" max="11782" width="17.88671875" style="55" customWidth="1"/>
    <col min="11783" max="11783" width="11.33203125" style="55" customWidth="1"/>
    <col min="11784" max="12031" width="9.109375" style="55"/>
    <col min="12032" max="12032" width="20.6640625" style="55" customWidth="1"/>
    <col min="12033" max="12033" width="34.88671875" style="55" customWidth="1"/>
    <col min="12034" max="12034" width="30.88671875" style="55" customWidth="1"/>
    <col min="12035" max="12035" width="17.6640625" style="55" customWidth="1"/>
    <col min="12036" max="12036" width="17.5546875" style="55" customWidth="1"/>
    <col min="12037" max="12037" width="26.109375" style="55" customWidth="1"/>
    <col min="12038" max="12038" width="17.88671875" style="55" customWidth="1"/>
    <col min="12039" max="12039" width="11.33203125" style="55" customWidth="1"/>
    <col min="12040" max="12287" width="9.109375" style="55"/>
    <col min="12288" max="12288" width="20.6640625" style="55" customWidth="1"/>
    <col min="12289" max="12289" width="34.88671875" style="55" customWidth="1"/>
    <col min="12290" max="12290" width="30.88671875" style="55" customWidth="1"/>
    <col min="12291" max="12291" width="17.6640625" style="55" customWidth="1"/>
    <col min="12292" max="12292" width="17.5546875" style="55" customWidth="1"/>
    <col min="12293" max="12293" width="26.109375" style="55" customWidth="1"/>
    <col min="12294" max="12294" width="17.88671875" style="55" customWidth="1"/>
    <col min="12295" max="12295" width="11.33203125" style="55" customWidth="1"/>
    <col min="12296" max="12543" width="9.109375" style="55"/>
    <col min="12544" max="12544" width="20.6640625" style="55" customWidth="1"/>
    <col min="12545" max="12545" width="34.88671875" style="55" customWidth="1"/>
    <col min="12546" max="12546" width="30.88671875" style="55" customWidth="1"/>
    <col min="12547" max="12547" width="17.6640625" style="55" customWidth="1"/>
    <col min="12548" max="12548" width="17.5546875" style="55" customWidth="1"/>
    <col min="12549" max="12549" width="26.109375" style="55" customWidth="1"/>
    <col min="12550" max="12550" width="17.88671875" style="55" customWidth="1"/>
    <col min="12551" max="12551" width="11.33203125" style="55" customWidth="1"/>
    <col min="12552" max="12799" width="9.109375" style="55"/>
    <col min="12800" max="12800" width="20.6640625" style="55" customWidth="1"/>
    <col min="12801" max="12801" width="34.88671875" style="55" customWidth="1"/>
    <col min="12802" max="12802" width="30.88671875" style="55" customWidth="1"/>
    <col min="12803" max="12803" width="17.6640625" style="55" customWidth="1"/>
    <col min="12804" max="12804" width="17.5546875" style="55" customWidth="1"/>
    <col min="12805" max="12805" width="26.109375" style="55" customWidth="1"/>
    <col min="12806" max="12806" width="17.88671875" style="55" customWidth="1"/>
    <col min="12807" max="12807" width="11.33203125" style="55" customWidth="1"/>
    <col min="12808" max="13055" width="9.109375" style="55"/>
    <col min="13056" max="13056" width="20.6640625" style="55" customWidth="1"/>
    <col min="13057" max="13057" width="34.88671875" style="55" customWidth="1"/>
    <col min="13058" max="13058" width="30.88671875" style="55" customWidth="1"/>
    <col min="13059" max="13059" width="17.6640625" style="55" customWidth="1"/>
    <col min="13060" max="13060" width="17.5546875" style="55" customWidth="1"/>
    <col min="13061" max="13061" width="26.109375" style="55" customWidth="1"/>
    <col min="13062" max="13062" width="17.88671875" style="55" customWidth="1"/>
    <col min="13063" max="13063" width="11.33203125" style="55" customWidth="1"/>
    <col min="13064" max="13311" width="9.109375" style="55"/>
    <col min="13312" max="13312" width="20.6640625" style="55" customWidth="1"/>
    <col min="13313" max="13313" width="34.88671875" style="55" customWidth="1"/>
    <col min="13314" max="13314" width="30.88671875" style="55" customWidth="1"/>
    <col min="13315" max="13315" width="17.6640625" style="55" customWidth="1"/>
    <col min="13316" max="13316" width="17.5546875" style="55" customWidth="1"/>
    <col min="13317" max="13317" width="26.109375" style="55" customWidth="1"/>
    <col min="13318" max="13318" width="17.88671875" style="55" customWidth="1"/>
    <col min="13319" max="13319" width="11.33203125" style="55" customWidth="1"/>
    <col min="13320" max="13567" width="9.109375" style="55"/>
    <col min="13568" max="13568" width="20.6640625" style="55" customWidth="1"/>
    <col min="13569" max="13569" width="34.88671875" style="55" customWidth="1"/>
    <col min="13570" max="13570" width="30.88671875" style="55" customWidth="1"/>
    <col min="13571" max="13571" width="17.6640625" style="55" customWidth="1"/>
    <col min="13572" max="13572" width="17.5546875" style="55" customWidth="1"/>
    <col min="13573" max="13573" width="26.109375" style="55" customWidth="1"/>
    <col min="13574" max="13574" width="17.88671875" style="55" customWidth="1"/>
    <col min="13575" max="13575" width="11.33203125" style="55" customWidth="1"/>
    <col min="13576" max="13823" width="9.109375" style="55"/>
    <col min="13824" max="13824" width="20.6640625" style="55" customWidth="1"/>
    <col min="13825" max="13825" width="34.88671875" style="55" customWidth="1"/>
    <col min="13826" max="13826" width="30.88671875" style="55" customWidth="1"/>
    <col min="13827" max="13827" width="17.6640625" style="55" customWidth="1"/>
    <col min="13828" max="13828" width="17.5546875" style="55" customWidth="1"/>
    <col min="13829" max="13829" width="26.109375" style="55" customWidth="1"/>
    <col min="13830" max="13830" width="17.88671875" style="55" customWidth="1"/>
    <col min="13831" max="13831" width="11.33203125" style="55" customWidth="1"/>
    <col min="13832" max="14079" width="9.109375" style="55"/>
    <col min="14080" max="14080" width="20.6640625" style="55" customWidth="1"/>
    <col min="14081" max="14081" width="34.88671875" style="55" customWidth="1"/>
    <col min="14082" max="14082" width="30.88671875" style="55" customWidth="1"/>
    <col min="14083" max="14083" width="17.6640625" style="55" customWidth="1"/>
    <col min="14084" max="14084" width="17.5546875" style="55" customWidth="1"/>
    <col min="14085" max="14085" width="26.109375" style="55" customWidth="1"/>
    <col min="14086" max="14086" width="17.88671875" style="55" customWidth="1"/>
    <col min="14087" max="14087" width="11.33203125" style="55" customWidth="1"/>
    <col min="14088" max="14335" width="9.109375" style="55"/>
    <col min="14336" max="14336" width="20.6640625" style="55" customWidth="1"/>
    <col min="14337" max="14337" width="34.88671875" style="55" customWidth="1"/>
    <col min="14338" max="14338" width="30.88671875" style="55" customWidth="1"/>
    <col min="14339" max="14339" width="17.6640625" style="55" customWidth="1"/>
    <col min="14340" max="14340" width="17.5546875" style="55" customWidth="1"/>
    <col min="14341" max="14341" width="26.109375" style="55" customWidth="1"/>
    <col min="14342" max="14342" width="17.88671875" style="55" customWidth="1"/>
    <col min="14343" max="14343" width="11.33203125" style="55" customWidth="1"/>
    <col min="14344" max="14591" width="9.109375" style="55"/>
    <col min="14592" max="14592" width="20.6640625" style="55" customWidth="1"/>
    <col min="14593" max="14593" width="34.88671875" style="55" customWidth="1"/>
    <col min="14594" max="14594" width="30.88671875" style="55" customWidth="1"/>
    <col min="14595" max="14595" width="17.6640625" style="55" customWidth="1"/>
    <col min="14596" max="14596" width="17.5546875" style="55" customWidth="1"/>
    <col min="14597" max="14597" width="26.109375" style="55" customWidth="1"/>
    <col min="14598" max="14598" width="17.88671875" style="55" customWidth="1"/>
    <col min="14599" max="14599" width="11.33203125" style="55" customWidth="1"/>
    <col min="14600" max="14847" width="9.109375" style="55"/>
    <col min="14848" max="14848" width="20.6640625" style="55" customWidth="1"/>
    <col min="14849" max="14849" width="34.88671875" style="55" customWidth="1"/>
    <col min="14850" max="14850" width="30.88671875" style="55" customWidth="1"/>
    <col min="14851" max="14851" width="17.6640625" style="55" customWidth="1"/>
    <col min="14852" max="14852" width="17.5546875" style="55" customWidth="1"/>
    <col min="14853" max="14853" width="26.109375" style="55" customWidth="1"/>
    <col min="14854" max="14854" width="17.88671875" style="55" customWidth="1"/>
    <col min="14855" max="14855" width="11.33203125" style="55" customWidth="1"/>
    <col min="14856" max="15103" width="9.109375" style="55"/>
    <col min="15104" max="15104" width="20.6640625" style="55" customWidth="1"/>
    <col min="15105" max="15105" width="34.88671875" style="55" customWidth="1"/>
    <col min="15106" max="15106" width="30.88671875" style="55" customWidth="1"/>
    <col min="15107" max="15107" width="17.6640625" style="55" customWidth="1"/>
    <col min="15108" max="15108" width="17.5546875" style="55" customWidth="1"/>
    <col min="15109" max="15109" width="26.109375" style="55" customWidth="1"/>
    <col min="15110" max="15110" width="17.88671875" style="55" customWidth="1"/>
    <col min="15111" max="15111" width="11.33203125" style="55" customWidth="1"/>
    <col min="15112" max="15359" width="9.109375" style="55"/>
    <col min="15360" max="15360" width="20.6640625" style="55" customWidth="1"/>
    <col min="15361" max="15361" width="34.88671875" style="55" customWidth="1"/>
    <col min="15362" max="15362" width="30.88671875" style="55" customWidth="1"/>
    <col min="15363" max="15363" width="17.6640625" style="55" customWidth="1"/>
    <col min="15364" max="15364" width="17.5546875" style="55" customWidth="1"/>
    <col min="15365" max="15365" width="26.109375" style="55" customWidth="1"/>
    <col min="15366" max="15366" width="17.88671875" style="55" customWidth="1"/>
    <col min="15367" max="15367" width="11.33203125" style="55" customWidth="1"/>
    <col min="15368" max="15615" width="9.109375" style="55"/>
    <col min="15616" max="15616" width="20.6640625" style="55" customWidth="1"/>
    <col min="15617" max="15617" width="34.88671875" style="55" customWidth="1"/>
    <col min="15618" max="15618" width="30.88671875" style="55" customWidth="1"/>
    <col min="15619" max="15619" width="17.6640625" style="55" customWidth="1"/>
    <col min="15620" max="15620" width="17.5546875" style="55" customWidth="1"/>
    <col min="15621" max="15621" width="26.109375" style="55" customWidth="1"/>
    <col min="15622" max="15622" width="17.88671875" style="55" customWidth="1"/>
    <col min="15623" max="15623" width="11.33203125" style="55" customWidth="1"/>
    <col min="15624" max="15871" width="9.109375" style="55"/>
    <col min="15872" max="15872" width="20.6640625" style="55" customWidth="1"/>
    <col min="15873" max="15873" width="34.88671875" style="55" customWidth="1"/>
    <col min="15874" max="15874" width="30.88671875" style="55" customWidth="1"/>
    <col min="15875" max="15875" width="17.6640625" style="55" customWidth="1"/>
    <col min="15876" max="15876" width="17.5546875" style="55" customWidth="1"/>
    <col min="15877" max="15877" width="26.109375" style="55" customWidth="1"/>
    <col min="15878" max="15878" width="17.88671875" style="55" customWidth="1"/>
    <col min="15879" max="15879" width="11.33203125" style="55" customWidth="1"/>
    <col min="15880" max="16127" width="9.109375" style="55"/>
    <col min="16128" max="16128" width="20.6640625" style="55" customWidth="1"/>
    <col min="16129" max="16129" width="34.88671875" style="55" customWidth="1"/>
    <col min="16130" max="16130" width="30.88671875" style="55" customWidth="1"/>
    <col min="16131" max="16131" width="17.6640625" style="55" customWidth="1"/>
    <col min="16132" max="16132" width="17.5546875" style="55" customWidth="1"/>
    <col min="16133" max="16133" width="26.109375" style="55" customWidth="1"/>
    <col min="16134" max="16134" width="17.88671875" style="55" customWidth="1"/>
    <col min="16135" max="16135" width="11.33203125" style="55" customWidth="1"/>
    <col min="16136" max="16384" width="9.109375" style="55"/>
  </cols>
  <sheetData>
    <row r="1" spans="1:11" ht="20.25" customHeight="1" x14ac:dyDescent="0.25">
      <c r="E1" s="56"/>
      <c r="F1" s="56"/>
      <c r="G1" s="56"/>
      <c r="H1" s="56"/>
      <c r="I1" s="56"/>
      <c r="J1" s="56"/>
      <c r="K1" s="56"/>
    </row>
    <row r="2" spans="1:11" ht="15.6" x14ac:dyDescent="0.25">
      <c r="A2" s="142" t="s">
        <v>13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1" ht="17.399999999999999" x14ac:dyDescent="0.25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</row>
    <row r="4" spans="1:11" ht="15.75" customHeight="1" x14ac:dyDescent="0.25">
      <c r="A4" s="142" t="s">
        <v>54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1" ht="17.399999999999999" x14ac:dyDescent="0.25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</row>
    <row r="6" spans="1:11" ht="15.75" customHeight="1" x14ac:dyDescent="0.25">
      <c r="A6" s="142" t="s">
        <v>37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</row>
    <row r="7" spans="1:11" ht="17.399999999999999" x14ac:dyDescent="0.25">
      <c r="E7" s="57"/>
      <c r="F7" s="57"/>
      <c r="G7" s="58"/>
      <c r="H7" s="58"/>
      <c r="I7" s="57"/>
      <c r="J7" s="57"/>
      <c r="K7" s="57"/>
    </row>
    <row r="8" spans="1:11" s="56" customFormat="1" ht="57" customHeight="1" x14ac:dyDescent="0.3">
      <c r="A8" s="162" t="s">
        <v>8</v>
      </c>
      <c r="B8" s="163"/>
      <c r="C8" s="163"/>
      <c r="D8" s="163"/>
      <c r="E8" s="163"/>
      <c r="F8" s="64" t="s">
        <v>71</v>
      </c>
      <c r="G8" s="64" t="s">
        <v>72</v>
      </c>
      <c r="H8" s="64" t="s">
        <v>49</v>
      </c>
      <c r="I8" s="64" t="s">
        <v>73</v>
      </c>
      <c r="J8" s="64" t="s">
        <v>23</v>
      </c>
      <c r="K8" s="64" t="s">
        <v>50</v>
      </c>
    </row>
    <row r="9" spans="1:11" s="59" customFormat="1" ht="19.8" customHeight="1" x14ac:dyDescent="0.3">
      <c r="A9" s="164">
        <v>1</v>
      </c>
      <c r="B9" s="164"/>
      <c r="C9" s="164"/>
      <c r="D9" s="164"/>
      <c r="E9" s="164"/>
      <c r="F9" s="65">
        <v>2</v>
      </c>
      <c r="G9" s="65">
        <v>3</v>
      </c>
      <c r="H9" s="65">
        <v>4</v>
      </c>
      <c r="I9" s="65">
        <v>5</v>
      </c>
      <c r="J9" s="65" t="s">
        <v>35</v>
      </c>
      <c r="K9" s="65" t="s">
        <v>36</v>
      </c>
    </row>
    <row r="10" spans="1:11" s="59" customFormat="1" ht="15" customHeight="1" x14ac:dyDescent="0.3">
      <c r="A10" s="81"/>
      <c r="B10" s="81"/>
      <c r="C10" s="81"/>
      <c r="D10" s="81"/>
      <c r="E10" s="85" t="s">
        <v>48</v>
      </c>
      <c r="F10" s="79">
        <f t="shared" ref="F10:K10" si="0">F11</f>
        <v>46685245.840000004</v>
      </c>
      <c r="G10" s="80">
        <f t="shared" si="0"/>
        <v>34791768</v>
      </c>
      <c r="H10" s="80">
        <f t="shared" si="0"/>
        <v>31203768</v>
      </c>
      <c r="I10" s="79">
        <f t="shared" si="0"/>
        <v>31547342.119999997</v>
      </c>
      <c r="J10" s="79">
        <f t="shared" si="0"/>
        <v>67.574544274907026</v>
      </c>
      <c r="K10" s="79">
        <f t="shared" si="0"/>
        <v>101.10106612765483</v>
      </c>
    </row>
    <row r="11" spans="1:11" s="60" customFormat="1" ht="15.6" customHeight="1" x14ac:dyDescent="0.25">
      <c r="A11" s="78">
        <v>6</v>
      </c>
      <c r="B11" s="111"/>
      <c r="C11" s="78"/>
      <c r="D11" s="78"/>
      <c r="E11" s="78" t="s">
        <v>3</v>
      </c>
      <c r="F11" s="79">
        <f>+F12+F17+F23+F30+F36</f>
        <v>46685245.840000004</v>
      </c>
      <c r="G11" s="80">
        <f>+G12+G17+G23+G30+G36</f>
        <v>34791768</v>
      </c>
      <c r="H11" s="80">
        <f>+H12+H17+H23+H30+H36</f>
        <v>31203768</v>
      </c>
      <c r="I11" s="79">
        <f>+I12+I17+I23+I30+I36</f>
        <v>31547342.119999997</v>
      </c>
      <c r="J11" s="79">
        <f>+I11/F11*100</f>
        <v>67.574544274907026</v>
      </c>
      <c r="K11" s="79">
        <f>+I11/H11*100</f>
        <v>101.10106612765483</v>
      </c>
    </row>
    <row r="12" spans="1:11" ht="15.6" customHeight="1" x14ac:dyDescent="0.25">
      <c r="A12" s="81"/>
      <c r="B12" s="86">
        <v>67</v>
      </c>
      <c r="C12" s="81"/>
      <c r="D12" s="81"/>
      <c r="E12" s="81" t="s">
        <v>68</v>
      </c>
      <c r="F12" s="70">
        <f>+F13</f>
        <v>12765370.59</v>
      </c>
      <c r="G12" s="72">
        <v>17674937</v>
      </c>
      <c r="H12" s="72">
        <v>14086937</v>
      </c>
      <c r="I12" s="70">
        <v>13792168.949999999</v>
      </c>
      <c r="J12" s="70">
        <f t="shared" ref="J12:J38" si="1">+I12/F12*100</f>
        <v>108.04362358899601</v>
      </c>
      <c r="K12" s="70">
        <f>+I12/H12*100</f>
        <v>97.907507856392044</v>
      </c>
    </row>
    <row r="13" spans="1:11" ht="15.6" customHeight="1" x14ac:dyDescent="0.25">
      <c r="A13" s="81"/>
      <c r="B13" s="86"/>
      <c r="C13" s="81">
        <v>671</v>
      </c>
      <c r="D13" s="81"/>
      <c r="E13" s="81" t="s">
        <v>68</v>
      </c>
      <c r="F13" s="70">
        <f>+F14+F15+F16</f>
        <v>12765370.59</v>
      </c>
      <c r="G13" s="72">
        <v>17674937</v>
      </c>
      <c r="H13" s="72">
        <v>14086937</v>
      </c>
      <c r="I13" s="70">
        <v>13792168.949999999</v>
      </c>
      <c r="J13" s="70">
        <f t="shared" si="1"/>
        <v>108.04362358899601</v>
      </c>
      <c r="K13" s="70">
        <f>+I13/H13*100</f>
        <v>97.907507856392044</v>
      </c>
    </row>
    <row r="14" spans="1:11" ht="14.4" customHeight="1" x14ac:dyDescent="0.25">
      <c r="A14" s="81"/>
      <c r="B14" s="86"/>
      <c r="C14" s="81"/>
      <c r="D14" s="81">
        <v>6711</v>
      </c>
      <c r="E14" s="81" t="s">
        <v>69</v>
      </c>
      <c r="F14" s="70">
        <v>8905510.4000000004</v>
      </c>
      <c r="G14" s="72"/>
      <c r="H14" s="72"/>
      <c r="I14" s="70">
        <v>10251998.43</v>
      </c>
      <c r="J14" s="70">
        <f t="shared" si="1"/>
        <v>115.11971767502511</v>
      </c>
      <c r="K14" s="70"/>
    </row>
    <row r="15" spans="1:11" x14ac:dyDescent="0.25">
      <c r="A15" s="81"/>
      <c r="B15" s="86"/>
      <c r="C15" s="81"/>
      <c r="D15" s="81">
        <v>6712</v>
      </c>
      <c r="E15" s="81" t="s">
        <v>69</v>
      </c>
      <c r="F15" s="70">
        <v>48984.68</v>
      </c>
      <c r="G15" s="72"/>
      <c r="H15" s="72"/>
      <c r="I15" s="70">
        <v>138649.51</v>
      </c>
      <c r="J15" s="70">
        <f t="shared" si="1"/>
        <v>283.0466790841545</v>
      </c>
      <c r="K15" s="70"/>
    </row>
    <row r="16" spans="1:11" ht="14.4" customHeight="1" x14ac:dyDescent="0.25">
      <c r="A16" s="81"/>
      <c r="B16" s="86"/>
      <c r="C16" s="81"/>
      <c r="D16" s="81">
        <v>6714</v>
      </c>
      <c r="E16" s="81" t="s">
        <v>70</v>
      </c>
      <c r="F16" s="70">
        <v>3810875.51</v>
      </c>
      <c r="G16" s="72"/>
      <c r="H16" s="72"/>
      <c r="I16" s="70">
        <v>3401521.01</v>
      </c>
      <c r="J16" s="70">
        <f t="shared" si="1"/>
        <v>89.258255775455652</v>
      </c>
      <c r="K16" s="70"/>
    </row>
    <row r="17" spans="1:11" ht="26.4" x14ac:dyDescent="0.25">
      <c r="A17" s="81"/>
      <c r="B17" s="86">
        <v>63</v>
      </c>
      <c r="C17" s="81"/>
      <c r="D17" s="81"/>
      <c r="E17" s="81" t="s">
        <v>74</v>
      </c>
      <c r="F17" s="70">
        <f>+F18</f>
        <v>32101394.170000002</v>
      </c>
      <c r="G17" s="72">
        <v>14652831</v>
      </c>
      <c r="H17" s="72">
        <v>14652831</v>
      </c>
      <c r="I17" s="70">
        <v>12323240.6</v>
      </c>
      <c r="J17" s="70">
        <f t="shared" si="1"/>
        <v>38.388490340137771</v>
      </c>
      <c r="K17" s="70">
        <f>+I17/H17*100</f>
        <v>84.101431320677889</v>
      </c>
    </row>
    <row r="18" spans="1:11" ht="26.4" x14ac:dyDescent="0.25">
      <c r="A18" s="81"/>
      <c r="B18" s="86"/>
      <c r="C18" s="81">
        <v>632</v>
      </c>
      <c r="D18" s="81"/>
      <c r="E18" s="81" t="s">
        <v>75</v>
      </c>
      <c r="F18" s="70">
        <f>+F19+F20</f>
        <v>32101394.170000002</v>
      </c>
      <c r="G18" s="72"/>
      <c r="H18" s="72"/>
      <c r="I18" s="70">
        <v>12323240.6</v>
      </c>
      <c r="J18" s="70">
        <f t="shared" si="1"/>
        <v>38.388490340137771</v>
      </c>
      <c r="K18" s="70"/>
    </row>
    <row r="19" spans="1:11" x14ac:dyDescent="0.25">
      <c r="A19" s="81"/>
      <c r="B19" s="86"/>
      <c r="C19" s="81"/>
      <c r="D19" s="81">
        <v>6323</v>
      </c>
      <c r="E19" s="81" t="s">
        <v>76</v>
      </c>
      <c r="F19" s="70">
        <v>31702043.170000002</v>
      </c>
      <c r="G19" s="72"/>
      <c r="H19" s="72"/>
      <c r="I19" s="70">
        <v>11997739.25</v>
      </c>
      <c r="J19" s="70">
        <f t="shared" si="1"/>
        <v>37.84531863029445</v>
      </c>
      <c r="K19" s="70"/>
    </row>
    <row r="20" spans="1:11" x14ac:dyDescent="0.25">
      <c r="A20" s="81"/>
      <c r="B20" s="86"/>
      <c r="C20" s="81"/>
      <c r="D20" s="81">
        <v>6324</v>
      </c>
      <c r="E20" s="81" t="s">
        <v>77</v>
      </c>
      <c r="F20" s="70">
        <v>399351</v>
      </c>
      <c r="G20" s="72"/>
      <c r="H20" s="72"/>
      <c r="I20" s="70">
        <v>325501.34999999998</v>
      </c>
      <c r="J20" s="70">
        <f t="shared" si="1"/>
        <v>81.507583554316881</v>
      </c>
      <c r="K20" s="70"/>
    </row>
    <row r="21" spans="1:11" ht="26.4" x14ac:dyDescent="0.25">
      <c r="A21" s="81"/>
      <c r="B21" s="86"/>
      <c r="C21" s="81">
        <v>637</v>
      </c>
      <c r="D21" s="81"/>
      <c r="E21" s="81" t="s">
        <v>78</v>
      </c>
      <c r="F21" s="70">
        <v>0</v>
      </c>
      <c r="G21" s="72"/>
      <c r="H21" s="72"/>
      <c r="I21" s="70"/>
      <c r="J21" s="70"/>
      <c r="K21" s="70"/>
    </row>
    <row r="22" spans="1:11" ht="27" customHeight="1" x14ac:dyDescent="0.25">
      <c r="A22" s="81"/>
      <c r="B22" s="86"/>
      <c r="C22" s="81"/>
      <c r="D22" s="81">
        <v>6371</v>
      </c>
      <c r="E22" s="81" t="s">
        <v>79</v>
      </c>
      <c r="F22" s="70">
        <v>0</v>
      </c>
      <c r="G22" s="72"/>
      <c r="H22" s="72"/>
      <c r="I22" s="70"/>
      <c r="J22" s="70"/>
      <c r="K22" s="70"/>
    </row>
    <row r="23" spans="1:11" x14ac:dyDescent="0.25">
      <c r="A23" s="81"/>
      <c r="B23" s="86">
        <v>64</v>
      </c>
      <c r="C23" s="81"/>
      <c r="D23" s="81"/>
      <c r="E23" s="81" t="s">
        <v>80</v>
      </c>
      <c r="F23" s="70">
        <f>+F24+F28</f>
        <v>1801698.73</v>
      </c>
      <c r="G23" s="72">
        <v>2031000</v>
      </c>
      <c r="H23" s="72">
        <v>2031000</v>
      </c>
      <c r="I23" s="70">
        <v>5100535.26</v>
      </c>
      <c r="J23" s="70">
        <f t="shared" si="1"/>
        <v>283.09590138857453</v>
      </c>
      <c r="K23" s="70">
        <f>+I23/H23*100</f>
        <v>251.13418316100442</v>
      </c>
    </row>
    <row r="24" spans="1:11" x14ac:dyDescent="0.25">
      <c r="A24" s="81"/>
      <c r="B24" s="86"/>
      <c r="C24" s="81">
        <v>641</v>
      </c>
      <c r="D24" s="81"/>
      <c r="E24" s="81" t="s">
        <v>81</v>
      </c>
      <c r="F24" s="70">
        <f>+F25+F26+F27</f>
        <v>448615.59</v>
      </c>
      <c r="G24" s="72"/>
      <c r="H24" s="72"/>
      <c r="I24" s="70">
        <v>3851893.2</v>
      </c>
      <c r="J24" s="70">
        <f t="shared" si="1"/>
        <v>858.61777563280839</v>
      </c>
      <c r="K24" s="70"/>
    </row>
    <row r="25" spans="1:11" x14ac:dyDescent="0.25">
      <c r="A25" s="81"/>
      <c r="B25" s="86"/>
      <c r="C25" s="81"/>
      <c r="D25" s="81">
        <v>6413</v>
      </c>
      <c r="E25" s="81" t="s">
        <v>82</v>
      </c>
      <c r="F25" s="70">
        <v>59438.51</v>
      </c>
      <c r="G25" s="72"/>
      <c r="H25" s="72"/>
      <c r="I25" s="70">
        <v>2829541.76</v>
      </c>
      <c r="J25" s="70">
        <f t="shared" si="1"/>
        <v>4760.4520369033471</v>
      </c>
      <c r="K25" s="70"/>
    </row>
    <row r="26" spans="1:11" x14ac:dyDescent="0.25">
      <c r="A26" s="81"/>
      <c r="B26" s="86"/>
      <c r="C26" s="81"/>
      <c r="D26" s="81">
        <v>6414</v>
      </c>
      <c r="E26" s="81" t="s">
        <v>83</v>
      </c>
      <c r="F26" s="70">
        <v>280577</v>
      </c>
      <c r="G26" s="72"/>
      <c r="H26" s="72"/>
      <c r="I26" s="70">
        <v>771084.46</v>
      </c>
      <c r="J26" s="70">
        <f t="shared" si="1"/>
        <v>274.82097962413172</v>
      </c>
      <c r="K26" s="70"/>
    </row>
    <row r="27" spans="1:11" x14ac:dyDescent="0.25">
      <c r="A27" s="81"/>
      <c r="B27" s="86"/>
      <c r="C27" s="81"/>
      <c r="D27" s="81">
        <v>6419</v>
      </c>
      <c r="E27" s="81" t="s">
        <v>84</v>
      </c>
      <c r="F27" s="70">
        <v>108600.08</v>
      </c>
      <c r="G27" s="72"/>
      <c r="H27" s="72"/>
      <c r="I27" s="70">
        <v>251266.98</v>
      </c>
      <c r="J27" s="70">
        <f t="shared" si="1"/>
        <v>231.36905608172665</v>
      </c>
      <c r="K27" s="70"/>
    </row>
    <row r="28" spans="1:11" x14ac:dyDescent="0.25">
      <c r="A28" s="81"/>
      <c r="B28" s="86"/>
      <c r="C28" s="81">
        <v>643</v>
      </c>
      <c r="D28" s="81"/>
      <c r="E28" s="81" t="s">
        <v>85</v>
      </c>
      <c r="F28" s="70">
        <f>+F29</f>
        <v>1353083.14</v>
      </c>
      <c r="G28" s="72"/>
      <c r="H28" s="72"/>
      <c r="I28" s="70">
        <v>1248642.06</v>
      </c>
      <c r="J28" s="70">
        <f t="shared" si="1"/>
        <v>92.28125183793216</v>
      </c>
      <c r="K28" s="70"/>
    </row>
    <row r="29" spans="1:11" ht="26.4" x14ac:dyDescent="0.25">
      <c r="A29" s="81"/>
      <c r="B29" s="86"/>
      <c r="C29" s="81"/>
      <c r="D29" s="81">
        <v>6436</v>
      </c>
      <c r="E29" s="81" t="s">
        <v>86</v>
      </c>
      <c r="F29" s="70">
        <v>1353083.14</v>
      </c>
      <c r="G29" s="72"/>
      <c r="H29" s="72"/>
      <c r="I29" s="70">
        <v>1248642.06</v>
      </c>
      <c r="J29" s="70">
        <f t="shared" si="1"/>
        <v>92.28125183793216</v>
      </c>
      <c r="K29" s="70"/>
    </row>
    <row r="30" spans="1:11" ht="26.4" x14ac:dyDescent="0.25">
      <c r="A30" s="81"/>
      <c r="B30" s="86">
        <v>66</v>
      </c>
      <c r="C30" s="81"/>
      <c r="D30" s="81"/>
      <c r="E30" s="81" t="s">
        <v>87</v>
      </c>
      <c r="F30" s="70">
        <f>+F33</f>
        <v>13584.65</v>
      </c>
      <c r="G30" s="72">
        <v>423000</v>
      </c>
      <c r="H30" s="72">
        <v>423000</v>
      </c>
      <c r="I30" s="70">
        <v>326528.8</v>
      </c>
      <c r="J30" s="70">
        <f t="shared" si="1"/>
        <v>2403.6600133238617</v>
      </c>
      <c r="K30" s="70">
        <f>+I30/H30*100</f>
        <v>77.193569739952721</v>
      </c>
    </row>
    <row r="31" spans="1:11" x14ac:dyDescent="0.25">
      <c r="A31" s="81"/>
      <c r="B31" s="86"/>
      <c r="C31" s="81">
        <v>661</v>
      </c>
      <c r="D31" s="81"/>
      <c r="E31" s="81" t="s">
        <v>30</v>
      </c>
      <c r="F31" s="70"/>
      <c r="G31" s="72"/>
      <c r="H31" s="72"/>
      <c r="I31" s="70">
        <v>2754.24</v>
      </c>
      <c r="J31" s="70"/>
      <c r="K31" s="70"/>
    </row>
    <row r="32" spans="1:11" x14ac:dyDescent="0.25">
      <c r="A32" s="81"/>
      <c r="B32" s="86"/>
      <c r="C32" s="81"/>
      <c r="D32" s="81">
        <v>6615</v>
      </c>
      <c r="E32" s="81" t="s">
        <v>88</v>
      </c>
      <c r="F32" s="70"/>
      <c r="G32" s="72"/>
      <c r="H32" s="72"/>
      <c r="I32" s="70">
        <v>2754.24</v>
      </c>
      <c r="J32" s="70"/>
      <c r="K32" s="70"/>
    </row>
    <row r="33" spans="1:11" x14ac:dyDescent="0.25">
      <c r="A33" s="81"/>
      <c r="B33" s="86"/>
      <c r="C33" s="81">
        <v>663</v>
      </c>
      <c r="D33" s="81"/>
      <c r="E33" s="81" t="s">
        <v>89</v>
      </c>
      <c r="F33" s="70">
        <v>13584.65</v>
      </c>
      <c r="G33" s="72"/>
      <c r="H33" s="72"/>
      <c r="I33" s="70">
        <v>323774.56</v>
      </c>
      <c r="J33" s="70">
        <f t="shared" si="1"/>
        <v>2383.3853650995793</v>
      </c>
      <c r="K33" s="70"/>
    </row>
    <row r="34" spans="1:11" x14ac:dyDescent="0.25">
      <c r="A34" s="81"/>
      <c r="B34" s="86"/>
      <c r="C34" s="81"/>
      <c r="D34" s="81">
        <v>6631</v>
      </c>
      <c r="E34" s="81" t="s">
        <v>90</v>
      </c>
      <c r="F34" s="70">
        <v>1327.22</v>
      </c>
      <c r="G34" s="72"/>
      <c r="H34" s="72"/>
      <c r="I34" s="70"/>
      <c r="J34" s="70">
        <f t="shared" si="1"/>
        <v>0</v>
      </c>
      <c r="K34" s="70"/>
    </row>
    <row r="35" spans="1:11" ht="26.4" x14ac:dyDescent="0.25">
      <c r="A35" s="81"/>
      <c r="B35" s="86"/>
      <c r="C35" s="81"/>
      <c r="D35" s="81">
        <v>6634</v>
      </c>
      <c r="E35" s="81" t="s">
        <v>91</v>
      </c>
      <c r="F35" s="70">
        <v>12257.43</v>
      </c>
      <c r="G35" s="72"/>
      <c r="H35" s="72"/>
      <c r="I35" s="70">
        <v>323774.56</v>
      </c>
      <c r="J35" s="70">
        <f t="shared" si="1"/>
        <v>2641.4555090259541</v>
      </c>
      <c r="K35" s="70"/>
    </row>
    <row r="36" spans="1:11" x14ac:dyDescent="0.25">
      <c r="A36" s="81"/>
      <c r="B36" s="86">
        <v>68</v>
      </c>
      <c r="C36" s="81"/>
      <c r="D36" s="81"/>
      <c r="E36" s="81" t="s">
        <v>92</v>
      </c>
      <c r="F36" s="70">
        <v>3197.7</v>
      </c>
      <c r="G36" s="72">
        <v>10000</v>
      </c>
      <c r="H36" s="72">
        <v>10000</v>
      </c>
      <c r="I36" s="70">
        <v>4868.51</v>
      </c>
      <c r="J36" s="70">
        <f t="shared" si="1"/>
        <v>152.25036745160585</v>
      </c>
      <c r="K36" s="70">
        <f>+I36/H36*100</f>
        <v>48.685100000000006</v>
      </c>
    </row>
    <row r="37" spans="1:11" x14ac:dyDescent="0.25">
      <c r="A37" s="81"/>
      <c r="B37" s="86"/>
      <c r="C37" s="81">
        <v>683</v>
      </c>
      <c r="D37" s="81"/>
      <c r="E37" s="81" t="s">
        <v>93</v>
      </c>
      <c r="F37" s="70">
        <v>3197.7</v>
      </c>
      <c r="G37" s="72"/>
      <c r="H37" s="72"/>
      <c r="I37" s="70">
        <v>4868.51</v>
      </c>
      <c r="J37" s="70">
        <f t="shared" si="1"/>
        <v>152.25036745160585</v>
      </c>
      <c r="K37" s="70"/>
    </row>
    <row r="38" spans="1:11" x14ac:dyDescent="0.25">
      <c r="A38" s="81"/>
      <c r="B38" s="86"/>
      <c r="C38" s="81"/>
      <c r="D38" s="81">
        <v>6831</v>
      </c>
      <c r="E38" s="81" t="s">
        <v>93</v>
      </c>
      <c r="F38" s="70">
        <v>3197.7</v>
      </c>
      <c r="G38" s="72"/>
      <c r="H38" s="72"/>
      <c r="I38" s="70">
        <v>4868.51</v>
      </c>
      <c r="J38" s="70">
        <f t="shared" si="1"/>
        <v>152.25036745160585</v>
      </c>
      <c r="K38" s="70"/>
    </row>
    <row r="39" spans="1:11" x14ac:dyDescent="0.25">
      <c r="E39" s="52"/>
      <c r="F39" s="53"/>
      <c r="G39" s="54"/>
      <c r="H39" s="54"/>
      <c r="I39" s="53"/>
      <c r="J39" s="53"/>
      <c r="K39" s="53"/>
    </row>
    <row r="40" spans="1:11" ht="71.25" customHeight="1" x14ac:dyDescent="0.25">
      <c r="A40" s="162" t="s">
        <v>8</v>
      </c>
      <c r="B40" s="163"/>
      <c r="C40" s="163"/>
      <c r="D40" s="163"/>
      <c r="E40" s="163"/>
      <c r="F40" s="64" t="s">
        <v>71</v>
      </c>
      <c r="G40" s="64" t="s">
        <v>72</v>
      </c>
      <c r="H40" s="64" t="s">
        <v>49</v>
      </c>
      <c r="I40" s="64" t="s">
        <v>73</v>
      </c>
      <c r="J40" s="64" t="s">
        <v>23</v>
      </c>
      <c r="K40" s="64" t="s">
        <v>50</v>
      </c>
    </row>
    <row r="41" spans="1:11" x14ac:dyDescent="0.25">
      <c r="A41" s="164">
        <v>1</v>
      </c>
      <c r="B41" s="164"/>
      <c r="C41" s="164"/>
      <c r="D41" s="164"/>
      <c r="E41" s="164"/>
      <c r="F41" s="65">
        <v>2</v>
      </c>
      <c r="G41" s="65">
        <v>3</v>
      </c>
      <c r="H41" s="65">
        <v>4</v>
      </c>
      <c r="I41" s="65">
        <v>5</v>
      </c>
      <c r="J41" s="65" t="s">
        <v>35</v>
      </c>
      <c r="K41" s="65" t="s">
        <v>36</v>
      </c>
    </row>
    <row r="42" spans="1:11" ht="19.8" customHeight="1" x14ac:dyDescent="0.25">
      <c r="A42" s="74"/>
      <c r="B42" s="74"/>
      <c r="C42" s="74"/>
      <c r="D42" s="74"/>
      <c r="E42" s="83" t="s">
        <v>47</v>
      </c>
      <c r="F42" s="79">
        <v>23633214.43</v>
      </c>
      <c r="G42" s="80">
        <v>31420084</v>
      </c>
      <c r="H42" s="80">
        <v>27832084</v>
      </c>
      <c r="I42" s="79">
        <v>24455970.739999998</v>
      </c>
      <c r="J42" s="79">
        <f>+I42/F42*100</f>
        <v>103.48135592150169</v>
      </c>
      <c r="K42" s="79">
        <f>+I42/H42*100</f>
        <v>87.869707277399698</v>
      </c>
    </row>
    <row r="43" spans="1:11" ht="13.2" hidden="1" customHeight="1" x14ac:dyDescent="0.25">
      <c r="A43" s="75" t="s">
        <v>95</v>
      </c>
      <c r="B43" s="75"/>
      <c r="C43" s="75"/>
      <c r="D43" s="75"/>
      <c r="E43" s="76" t="s">
        <v>94</v>
      </c>
      <c r="F43" s="67">
        <v>23633214.43</v>
      </c>
      <c r="G43" s="68">
        <v>31420084</v>
      </c>
      <c r="H43" s="68">
        <v>27832084</v>
      </c>
      <c r="I43" s="67">
        <v>24455970.739999998</v>
      </c>
      <c r="J43" s="67">
        <f t="shared" ref="J43:J106" si="2">+I43/F43*100</f>
        <v>103.48135592150169</v>
      </c>
      <c r="K43" s="67">
        <f>+I43/H43*100</f>
        <v>87.869707277399698</v>
      </c>
    </row>
    <row r="44" spans="1:11" ht="13.2" hidden="1" customHeight="1" x14ac:dyDescent="0.25">
      <c r="A44" s="66" t="s">
        <v>96</v>
      </c>
      <c r="B44" s="66"/>
      <c r="C44" s="66"/>
      <c r="D44" s="66"/>
      <c r="E44" s="77" t="s">
        <v>96</v>
      </c>
      <c r="F44" s="67">
        <v>23633214.43</v>
      </c>
      <c r="G44" s="68">
        <v>31420084</v>
      </c>
      <c r="H44" s="68">
        <v>27832084</v>
      </c>
      <c r="I44" s="67">
        <v>24455970.739999998</v>
      </c>
      <c r="J44" s="67">
        <f t="shared" si="2"/>
        <v>103.48135592150169</v>
      </c>
      <c r="K44" s="67">
        <f>+I44/H44*100</f>
        <v>87.869707277399698</v>
      </c>
    </row>
    <row r="45" spans="1:11" x14ac:dyDescent="0.25">
      <c r="A45" s="78" t="s">
        <v>97</v>
      </c>
      <c r="B45" s="78"/>
      <c r="C45" s="78"/>
      <c r="D45" s="78"/>
      <c r="E45" s="78" t="s">
        <v>4</v>
      </c>
      <c r="F45" s="79">
        <v>23150596.460000001</v>
      </c>
      <c r="G45" s="80">
        <v>30795732</v>
      </c>
      <c r="H45" s="80">
        <v>27207732</v>
      </c>
      <c r="I45" s="79">
        <v>23918027.289999999</v>
      </c>
      <c r="J45" s="70">
        <f t="shared" si="2"/>
        <v>103.31495057298406</v>
      </c>
      <c r="K45" s="79">
        <f>+I45/H45*100</f>
        <v>87.908934452897441</v>
      </c>
    </row>
    <row r="46" spans="1:11" x14ac:dyDescent="0.25">
      <c r="A46" s="81"/>
      <c r="B46" s="86">
        <v>31</v>
      </c>
      <c r="C46" s="81"/>
      <c r="D46" s="81"/>
      <c r="E46" s="81" t="s">
        <v>5</v>
      </c>
      <c r="F46" s="70">
        <v>8207549.1600000001</v>
      </c>
      <c r="G46" s="72">
        <v>10246452</v>
      </c>
      <c r="H46" s="72">
        <v>10246452</v>
      </c>
      <c r="I46" s="70">
        <v>9506217.6999999993</v>
      </c>
      <c r="J46" s="70">
        <f t="shared" si="2"/>
        <v>115.82285423679386</v>
      </c>
      <c r="K46" s="70">
        <f>+I46/H46*100</f>
        <v>92.775701286650232</v>
      </c>
    </row>
    <row r="47" spans="1:11" x14ac:dyDescent="0.25">
      <c r="A47" s="81"/>
      <c r="B47" s="86"/>
      <c r="C47" s="81">
        <v>311</v>
      </c>
      <c r="D47" s="81"/>
      <c r="E47" s="81" t="s">
        <v>31</v>
      </c>
      <c r="F47" s="70">
        <v>6038368.2800000003</v>
      </c>
      <c r="G47" s="72"/>
      <c r="H47" s="72"/>
      <c r="I47" s="70">
        <v>6879739.0300000003</v>
      </c>
      <c r="J47" s="70">
        <f t="shared" si="2"/>
        <v>113.93374353774924</v>
      </c>
      <c r="K47" s="70"/>
    </row>
    <row r="48" spans="1:11" x14ac:dyDescent="0.25">
      <c r="A48" s="81"/>
      <c r="B48" s="86"/>
      <c r="C48" s="81"/>
      <c r="D48" s="81">
        <v>3111</v>
      </c>
      <c r="E48" s="81" t="s">
        <v>32</v>
      </c>
      <c r="F48" s="70">
        <v>6016267.1299999999</v>
      </c>
      <c r="G48" s="72"/>
      <c r="H48" s="72"/>
      <c r="I48" s="70">
        <v>6783666.3200000003</v>
      </c>
      <c r="J48" s="70">
        <f t="shared" si="2"/>
        <v>112.75540419695427</v>
      </c>
      <c r="K48" s="70"/>
    </row>
    <row r="49" spans="1:11" x14ac:dyDescent="0.25">
      <c r="A49" s="81"/>
      <c r="B49" s="86"/>
      <c r="C49" s="81"/>
      <c r="D49" s="81">
        <v>3113</v>
      </c>
      <c r="E49" s="81" t="s">
        <v>101</v>
      </c>
      <c r="F49" s="70">
        <v>22101.15</v>
      </c>
      <c r="G49" s="72"/>
      <c r="H49" s="72"/>
      <c r="I49" s="70">
        <v>96072.71</v>
      </c>
      <c r="J49" s="70">
        <f t="shared" si="2"/>
        <v>434.69552489350099</v>
      </c>
      <c r="K49" s="70"/>
    </row>
    <row r="50" spans="1:11" x14ac:dyDescent="0.25">
      <c r="A50" s="81"/>
      <c r="B50" s="86"/>
      <c r="C50" s="81">
        <v>312</v>
      </c>
      <c r="D50" s="81"/>
      <c r="E50" s="81" t="s">
        <v>102</v>
      </c>
      <c r="F50" s="70">
        <v>1149562.76</v>
      </c>
      <c r="G50" s="72"/>
      <c r="H50" s="72"/>
      <c r="I50" s="70">
        <v>1401841.71</v>
      </c>
      <c r="J50" s="70">
        <f t="shared" si="2"/>
        <v>121.94564392465183</v>
      </c>
      <c r="K50" s="70"/>
    </row>
    <row r="51" spans="1:11" x14ac:dyDescent="0.25">
      <c r="A51" s="81"/>
      <c r="B51" s="86"/>
      <c r="C51" s="81"/>
      <c r="D51" s="81">
        <v>3121</v>
      </c>
      <c r="E51" s="81" t="s">
        <v>102</v>
      </c>
      <c r="F51" s="70">
        <v>1149562.76</v>
      </c>
      <c r="G51" s="72"/>
      <c r="H51" s="72"/>
      <c r="I51" s="70">
        <v>1401841.71</v>
      </c>
      <c r="J51" s="70">
        <f t="shared" si="2"/>
        <v>121.94564392465183</v>
      </c>
      <c r="K51" s="70"/>
    </row>
    <row r="52" spans="1:11" x14ac:dyDescent="0.25">
      <c r="A52" s="81"/>
      <c r="B52" s="86"/>
      <c r="C52" s="81">
        <v>313</v>
      </c>
      <c r="D52" s="81"/>
      <c r="E52" s="81" t="s">
        <v>104</v>
      </c>
      <c r="F52" s="70">
        <v>1019618.12</v>
      </c>
      <c r="G52" s="72"/>
      <c r="H52" s="72"/>
      <c r="I52" s="70">
        <v>1224636.96</v>
      </c>
      <c r="J52" s="70">
        <f t="shared" si="2"/>
        <v>120.10741433273076</v>
      </c>
      <c r="K52" s="70"/>
    </row>
    <row r="53" spans="1:11" x14ac:dyDescent="0.25">
      <c r="A53" s="81"/>
      <c r="B53" s="86"/>
      <c r="C53" s="81"/>
      <c r="D53" s="81">
        <v>3132</v>
      </c>
      <c r="E53" s="81" t="s">
        <v>106</v>
      </c>
      <c r="F53" s="70">
        <v>1019618.12</v>
      </c>
      <c r="G53" s="72"/>
      <c r="H53" s="72"/>
      <c r="I53" s="70">
        <v>1224636.96</v>
      </c>
      <c r="J53" s="70">
        <f t="shared" si="2"/>
        <v>120.10741433273076</v>
      </c>
      <c r="K53" s="70"/>
    </row>
    <row r="54" spans="1:11" x14ac:dyDescent="0.25">
      <c r="A54" s="81"/>
      <c r="B54" s="86">
        <v>32</v>
      </c>
      <c r="C54" s="81"/>
      <c r="D54" s="81"/>
      <c r="E54" s="81" t="s">
        <v>14</v>
      </c>
      <c r="F54" s="70">
        <v>3727977.49</v>
      </c>
      <c r="G54" s="72">
        <v>5852653</v>
      </c>
      <c r="H54" s="72">
        <v>5834653</v>
      </c>
      <c r="I54" s="70">
        <v>4809922.32</v>
      </c>
      <c r="J54" s="70">
        <f t="shared" si="2"/>
        <v>129.02230050750657</v>
      </c>
      <c r="K54" s="70">
        <f>+I54/H54*100</f>
        <v>82.437161558707956</v>
      </c>
    </row>
    <row r="55" spans="1:11" x14ac:dyDescent="0.25">
      <c r="A55" s="81"/>
      <c r="B55" s="86"/>
      <c r="C55" s="81">
        <v>321</v>
      </c>
      <c r="D55" s="81"/>
      <c r="E55" s="81" t="s">
        <v>33</v>
      </c>
      <c r="F55" s="70">
        <v>427029</v>
      </c>
      <c r="G55" s="72"/>
      <c r="H55" s="72"/>
      <c r="I55" s="70">
        <v>483321.87</v>
      </c>
      <c r="J55" s="70">
        <f t="shared" si="2"/>
        <v>113.18244662540482</v>
      </c>
      <c r="K55" s="70"/>
    </row>
    <row r="56" spans="1:11" x14ac:dyDescent="0.25">
      <c r="A56" s="81"/>
      <c r="B56" s="86"/>
      <c r="C56" s="81"/>
      <c r="D56" s="81">
        <v>3211</v>
      </c>
      <c r="E56" s="81" t="s">
        <v>34</v>
      </c>
      <c r="F56" s="70">
        <v>97470.97</v>
      </c>
      <c r="G56" s="72"/>
      <c r="H56" s="72"/>
      <c r="I56" s="70">
        <v>159980.53</v>
      </c>
      <c r="J56" s="70">
        <f t="shared" si="2"/>
        <v>164.1314639630651</v>
      </c>
      <c r="K56" s="70"/>
    </row>
    <row r="57" spans="1:11" x14ac:dyDescent="0.25">
      <c r="A57" s="81"/>
      <c r="B57" s="86"/>
      <c r="C57" s="81"/>
      <c r="D57" s="81">
        <v>3212</v>
      </c>
      <c r="E57" s="81" t="s">
        <v>110</v>
      </c>
      <c r="F57" s="70">
        <v>276844.15000000002</v>
      </c>
      <c r="G57" s="72"/>
      <c r="H57" s="72"/>
      <c r="I57" s="70">
        <v>254466.03</v>
      </c>
      <c r="J57" s="70">
        <f t="shared" si="2"/>
        <v>91.916708371840244</v>
      </c>
      <c r="K57" s="70"/>
    </row>
    <row r="58" spans="1:11" x14ac:dyDescent="0.25">
      <c r="A58" s="81"/>
      <c r="B58" s="86"/>
      <c r="C58" s="81"/>
      <c r="D58" s="81">
        <v>3213</v>
      </c>
      <c r="E58" s="81" t="s">
        <v>112</v>
      </c>
      <c r="F58" s="70">
        <v>41313.93</v>
      </c>
      <c r="G58" s="72"/>
      <c r="H58" s="72"/>
      <c r="I58" s="70">
        <v>56483.71</v>
      </c>
      <c r="J58" s="70">
        <f t="shared" si="2"/>
        <v>136.71831752631618</v>
      </c>
      <c r="K58" s="70"/>
    </row>
    <row r="59" spans="1:11" x14ac:dyDescent="0.25">
      <c r="A59" s="81"/>
      <c r="B59" s="86"/>
      <c r="C59" s="81"/>
      <c r="D59" s="81">
        <v>3214</v>
      </c>
      <c r="E59" s="81" t="s">
        <v>114</v>
      </c>
      <c r="F59" s="70">
        <v>11399.95</v>
      </c>
      <c r="G59" s="72"/>
      <c r="H59" s="72"/>
      <c r="I59" s="70">
        <v>12391.6</v>
      </c>
      <c r="J59" s="70">
        <f t="shared" si="2"/>
        <v>108.69872236281736</v>
      </c>
      <c r="K59" s="70"/>
    </row>
    <row r="60" spans="1:11" x14ac:dyDescent="0.25">
      <c r="A60" s="81"/>
      <c r="B60" s="86"/>
      <c r="C60" s="81">
        <v>322</v>
      </c>
      <c r="D60" s="81"/>
      <c r="E60" s="81" t="s">
        <v>115</v>
      </c>
      <c r="F60" s="70">
        <v>286344.95</v>
      </c>
      <c r="G60" s="72"/>
      <c r="H60" s="72"/>
      <c r="I60" s="70">
        <v>237931.93</v>
      </c>
      <c r="J60" s="70">
        <f t="shared" si="2"/>
        <v>83.092762767424389</v>
      </c>
      <c r="K60" s="70"/>
    </row>
    <row r="61" spans="1:11" x14ac:dyDescent="0.25">
      <c r="A61" s="81"/>
      <c r="B61" s="86"/>
      <c r="C61" s="81"/>
      <c r="D61" s="81">
        <v>3221</v>
      </c>
      <c r="E61" s="81" t="s">
        <v>117</v>
      </c>
      <c r="F61" s="70">
        <v>49460.29</v>
      </c>
      <c r="G61" s="72"/>
      <c r="H61" s="72"/>
      <c r="I61" s="70">
        <v>50228.2</v>
      </c>
      <c r="J61" s="70">
        <f t="shared" si="2"/>
        <v>101.55257884658582</v>
      </c>
      <c r="K61" s="70"/>
    </row>
    <row r="62" spans="1:11" x14ac:dyDescent="0.25">
      <c r="A62" s="81"/>
      <c r="B62" s="86"/>
      <c r="C62" s="81"/>
      <c r="D62" s="81">
        <v>3223</v>
      </c>
      <c r="E62" s="81" t="s">
        <v>119</v>
      </c>
      <c r="F62" s="70">
        <v>228415.35999999999</v>
      </c>
      <c r="G62" s="72"/>
      <c r="H62" s="72"/>
      <c r="I62" s="70">
        <v>174182.39999999999</v>
      </c>
      <c r="J62" s="70">
        <f t="shared" si="2"/>
        <v>76.256868189599857</v>
      </c>
      <c r="K62" s="70"/>
    </row>
    <row r="63" spans="1:11" x14ac:dyDescent="0.25">
      <c r="A63" s="81"/>
      <c r="B63" s="86"/>
      <c r="C63" s="81"/>
      <c r="D63" s="81">
        <v>3224</v>
      </c>
      <c r="E63" s="81" t="s">
        <v>121</v>
      </c>
      <c r="F63" s="70">
        <v>4598.8500000000004</v>
      </c>
      <c r="G63" s="72"/>
      <c r="H63" s="72"/>
      <c r="I63" s="70">
        <v>3454.9</v>
      </c>
      <c r="J63" s="70">
        <f t="shared" si="2"/>
        <v>75.125303064896656</v>
      </c>
      <c r="K63" s="70"/>
    </row>
    <row r="64" spans="1:11" x14ac:dyDescent="0.25">
      <c r="A64" s="81"/>
      <c r="B64" s="86"/>
      <c r="C64" s="81"/>
      <c r="D64" s="81">
        <v>3225</v>
      </c>
      <c r="E64" s="81" t="s">
        <v>123</v>
      </c>
      <c r="F64" s="70">
        <v>3870.45</v>
      </c>
      <c r="G64" s="72"/>
      <c r="H64" s="72"/>
      <c r="I64" s="70">
        <v>8011.47</v>
      </c>
      <c r="J64" s="70">
        <f t="shared" si="2"/>
        <v>206.99066000077511</v>
      </c>
      <c r="K64" s="70"/>
    </row>
    <row r="65" spans="1:11" x14ac:dyDescent="0.25">
      <c r="A65" s="81"/>
      <c r="B65" s="86"/>
      <c r="C65" s="81"/>
      <c r="D65" s="81">
        <v>3227</v>
      </c>
      <c r="E65" s="81" t="s">
        <v>125</v>
      </c>
      <c r="F65" s="70"/>
      <c r="G65" s="72"/>
      <c r="H65" s="72"/>
      <c r="I65" s="70">
        <v>2054.96</v>
      </c>
      <c r="J65" s="70" t="e">
        <f t="shared" si="2"/>
        <v>#DIV/0!</v>
      </c>
      <c r="K65" s="70"/>
    </row>
    <row r="66" spans="1:11" x14ac:dyDescent="0.25">
      <c r="A66" s="81"/>
      <c r="B66" s="86"/>
      <c r="C66" s="81">
        <v>323</v>
      </c>
      <c r="D66" s="81"/>
      <c r="E66" s="81" t="s">
        <v>126</v>
      </c>
      <c r="F66" s="70">
        <v>2527456.2000000002</v>
      </c>
      <c r="G66" s="72"/>
      <c r="H66" s="72"/>
      <c r="I66" s="70">
        <v>3592777.8</v>
      </c>
      <c r="J66" s="70">
        <f t="shared" si="2"/>
        <v>142.14995298434843</v>
      </c>
      <c r="K66" s="70"/>
    </row>
    <row r="67" spans="1:11" x14ac:dyDescent="0.25">
      <c r="A67" s="81"/>
      <c r="B67" s="86"/>
      <c r="C67" s="81"/>
      <c r="D67" s="81">
        <v>3231</v>
      </c>
      <c r="E67" s="81" t="s">
        <v>128</v>
      </c>
      <c r="F67" s="70">
        <v>87545.94</v>
      </c>
      <c r="G67" s="72"/>
      <c r="H67" s="72"/>
      <c r="I67" s="70">
        <v>104648.29</v>
      </c>
      <c r="J67" s="70">
        <f t="shared" si="2"/>
        <v>119.53528627369812</v>
      </c>
      <c r="K67" s="70"/>
    </row>
    <row r="68" spans="1:11" x14ac:dyDescent="0.25">
      <c r="A68" s="81"/>
      <c r="B68" s="86"/>
      <c r="C68" s="81"/>
      <c r="D68" s="81">
        <v>3232</v>
      </c>
      <c r="E68" s="81" t="s">
        <v>130</v>
      </c>
      <c r="F68" s="70">
        <v>46838.86</v>
      </c>
      <c r="G68" s="72"/>
      <c r="H68" s="72"/>
      <c r="I68" s="70">
        <v>76217.83</v>
      </c>
      <c r="J68" s="70">
        <f t="shared" si="2"/>
        <v>162.72349497831502</v>
      </c>
      <c r="K68" s="70"/>
    </row>
    <row r="69" spans="1:11" x14ac:dyDescent="0.25">
      <c r="A69" s="81"/>
      <c r="B69" s="86"/>
      <c r="C69" s="81"/>
      <c r="D69" s="81">
        <v>3233</v>
      </c>
      <c r="E69" s="81" t="s">
        <v>132</v>
      </c>
      <c r="F69" s="70">
        <v>330811.82</v>
      </c>
      <c r="G69" s="72"/>
      <c r="H69" s="72"/>
      <c r="I69" s="70">
        <v>695929.69</v>
      </c>
      <c r="J69" s="70">
        <f t="shared" si="2"/>
        <v>210.37026125608205</v>
      </c>
      <c r="K69" s="70"/>
    </row>
    <row r="70" spans="1:11" x14ac:dyDescent="0.25">
      <c r="A70" s="81"/>
      <c r="B70" s="86"/>
      <c r="C70" s="81"/>
      <c r="D70" s="81">
        <v>3234</v>
      </c>
      <c r="E70" s="81" t="s">
        <v>134</v>
      </c>
      <c r="F70" s="70">
        <v>85975.6</v>
      </c>
      <c r="G70" s="72"/>
      <c r="H70" s="72"/>
      <c r="I70" s="70">
        <v>80779.62</v>
      </c>
      <c r="J70" s="70">
        <f t="shared" si="2"/>
        <v>93.95644810853311</v>
      </c>
      <c r="K70" s="70"/>
    </row>
    <row r="71" spans="1:11" x14ac:dyDescent="0.25">
      <c r="A71" s="81"/>
      <c r="B71" s="86"/>
      <c r="C71" s="81"/>
      <c r="D71" s="81">
        <v>3235</v>
      </c>
      <c r="E71" s="81" t="s">
        <v>136</v>
      </c>
      <c r="F71" s="70">
        <v>407437.36</v>
      </c>
      <c r="G71" s="72"/>
      <c r="H71" s="72"/>
      <c r="I71" s="70">
        <v>624436.46</v>
      </c>
      <c r="J71" s="70">
        <f t="shared" si="2"/>
        <v>153.25949981611896</v>
      </c>
      <c r="K71" s="70"/>
    </row>
    <row r="72" spans="1:11" x14ac:dyDescent="0.25">
      <c r="A72" s="81"/>
      <c r="B72" s="86"/>
      <c r="C72" s="81"/>
      <c r="D72" s="81">
        <v>3236</v>
      </c>
      <c r="E72" s="81" t="s">
        <v>138</v>
      </c>
      <c r="F72" s="70">
        <v>27876.3</v>
      </c>
      <c r="G72" s="72"/>
      <c r="H72" s="72"/>
      <c r="I72" s="70">
        <v>14532</v>
      </c>
      <c r="J72" s="70">
        <f t="shared" si="2"/>
        <v>52.130304236932446</v>
      </c>
      <c r="K72" s="70"/>
    </row>
    <row r="73" spans="1:11" x14ac:dyDescent="0.25">
      <c r="A73" s="81"/>
      <c r="B73" s="86"/>
      <c r="C73" s="81"/>
      <c r="D73" s="81">
        <v>3237</v>
      </c>
      <c r="E73" s="81" t="s">
        <v>140</v>
      </c>
      <c r="F73" s="70">
        <v>1026676.3</v>
      </c>
      <c r="G73" s="72"/>
      <c r="H73" s="72"/>
      <c r="I73" s="70">
        <v>1419936.86</v>
      </c>
      <c r="J73" s="70">
        <f t="shared" si="2"/>
        <v>138.30424058683346</v>
      </c>
      <c r="K73" s="70"/>
    </row>
    <row r="74" spans="1:11" x14ac:dyDescent="0.25">
      <c r="A74" s="81"/>
      <c r="B74" s="86"/>
      <c r="C74" s="81"/>
      <c r="D74" s="81">
        <v>3238</v>
      </c>
      <c r="E74" s="81" t="s">
        <v>142</v>
      </c>
      <c r="F74" s="70">
        <v>316116.40999999997</v>
      </c>
      <c r="G74" s="72"/>
      <c r="H74" s="72"/>
      <c r="I74" s="70">
        <v>367984.55</v>
      </c>
      <c r="J74" s="70">
        <f t="shared" si="2"/>
        <v>116.407923903729</v>
      </c>
      <c r="K74" s="70"/>
    </row>
    <row r="75" spans="1:11" x14ac:dyDescent="0.25">
      <c r="A75" s="81"/>
      <c r="B75" s="86"/>
      <c r="C75" s="81"/>
      <c r="D75" s="81">
        <v>3239</v>
      </c>
      <c r="E75" s="81" t="s">
        <v>144</v>
      </c>
      <c r="F75" s="70">
        <v>198177.61</v>
      </c>
      <c r="G75" s="72"/>
      <c r="H75" s="72"/>
      <c r="I75" s="70">
        <v>208312.5</v>
      </c>
      <c r="J75" s="70">
        <f t="shared" si="2"/>
        <v>105.11404391242785</v>
      </c>
      <c r="K75" s="70"/>
    </row>
    <row r="76" spans="1:11" x14ac:dyDescent="0.25">
      <c r="A76" s="81"/>
      <c r="B76" s="86"/>
      <c r="C76" s="81">
        <v>324</v>
      </c>
      <c r="D76" s="81"/>
      <c r="E76" s="81" t="s">
        <v>145</v>
      </c>
      <c r="F76" s="70">
        <v>246688.76</v>
      </c>
      <c r="G76" s="72"/>
      <c r="H76" s="72"/>
      <c r="I76" s="70">
        <v>235635.81</v>
      </c>
      <c r="J76" s="70">
        <f t="shared" si="2"/>
        <v>95.51947563399321</v>
      </c>
      <c r="K76" s="70"/>
    </row>
    <row r="77" spans="1:11" x14ac:dyDescent="0.25">
      <c r="A77" s="81"/>
      <c r="B77" s="86"/>
      <c r="C77" s="81"/>
      <c r="D77" s="81">
        <v>3241</v>
      </c>
      <c r="E77" s="81" t="s">
        <v>145</v>
      </c>
      <c r="F77" s="70">
        <v>246688.76</v>
      </c>
      <c r="G77" s="72"/>
      <c r="H77" s="72"/>
      <c r="I77" s="70">
        <v>235635.81</v>
      </c>
      <c r="J77" s="70">
        <f t="shared" si="2"/>
        <v>95.51947563399321</v>
      </c>
      <c r="K77" s="70"/>
    </row>
    <row r="78" spans="1:11" x14ac:dyDescent="0.25">
      <c r="A78" s="81"/>
      <c r="B78" s="86"/>
      <c r="C78" s="81">
        <v>329</v>
      </c>
      <c r="D78" s="81"/>
      <c r="E78" s="81" t="s">
        <v>147</v>
      </c>
      <c r="F78" s="70">
        <v>240458.58</v>
      </c>
      <c r="G78" s="72"/>
      <c r="H78" s="72"/>
      <c r="I78" s="70">
        <v>260254.91</v>
      </c>
      <c r="J78" s="70">
        <f t="shared" si="2"/>
        <v>108.23274012513923</v>
      </c>
      <c r="K78" s="70"/>
    </row>
    <row r="79" spans="1:11" ht="26.4" x14ac:dyDescent="0.25">
      <c r="A79" s="81"/>
      <c r="B79" s="86"/>
      <c r="C79" s="81"/>
      <c r="D79" s="81">
        <v>3291</v>
      </c>
      <c r="E79" s="81" t="s">
        <v>149</v>
      </c>
      <c r="F79" s="70"/>
      <c r="G79" s="72"/>
      <c r="H79" s="72"/>
      <c r="I79" s="70">
        <v>14970.6</v>
      </c>
      <c r="J79" s="70" t="e">
        <f t="shared" si="2"/>
        <v>#DIV/0!</v>
      </c>
      <c r="K79" s="70"/>
    </row>
    <row r="80" spans="1:11" x14ac:dyDescent="0.25">
      <c r="A80" s="81"/>
      <c r="B80" s="86"/>
      <c r="C80" s="81"/>
      <c r="D80" s="81">
        <v>3292</v>
      </c>
      <c r="E80" s="81" t="s">
        <v>151</v>
      </c>
      <c r="F80" s="70">
        <v>3744.99</v>
      </c>
      <c r="G80" s="72"/>
      <c r="H80" s="72"/>
      <c r="I80" s="70">
        <v>6008.61</v>
      </c>
      <c r="J80" s="70">
        <f t="shared" si="2"/>
        <v>160.44395312137013</v>
      </c>
      <c r="K80" s="70"/>
    </row>
    <row r="81" spans="1:11" x14ac:dyDescent="0.25">
      <c r="A81" s="81"/>
      <c r="B81" s="86"/>
      <c r="C81" s="81"/>
      <c r="D81" s="81">
        <v>3293</v>
      </c>
      <c r="E81" s="81" t="s">
        <v>153</v>
      </c>
      <c r="F81" s="70">
        <v>146489.49</v>
      </c>
      <c r="G81" s="72"/>
      <c r="H81" s="72"/>
      <c r="I81" s="70">
        <v>129653.07</v>
      </c>
      <c r="J81" s="70">
        <f t="shared" si="2"/>
        <v>88.506738606298669</v>
      </c>
      <c r="K81" s="70"/>
    </row>
    <row r="82" spans="1:11" x14ac:dyDescent="0.25">
      <c r="A82" s="81"/>
      <c r="B82" s="86"/>
      <c r="C82" s="81"/>
      <c r="D82" s="81">
        <v>3294</v>
      </c>
      <c r="E82" s="81" t="s">
        <v>155</v>
      </c>
      <c r="F82" s="70">
        <v>20149.060000000001</v>
      </c>
      <c r="G82" s="72"/>
      <c r="H82" s="72"/>
      <c r="I82" s="70">
        <v>34537.660000000003</v>
      </c>
      <c r="J82" s="70">
        <f t="shared" si="2"/>
        <v>171.41077549027102</v>
      </c>
      <c r="K82" s="70"/>
    </row>
    <row r="83" spans="1:11" x14ac:dyDescent="0.25">
      <c r="A83" s="81"/>
      <c r="B83" s="86"/>
      <c r="C83" s="81"/>
      <c r="D83" s="81">
        <v>3295</v>
      </c>
      <c r="E83" s="81" t="s">
        <v>157</v>
      </c>
      <c r="F83" s="70">
        <v>64409.21</v>
      </c>
      <c r="G83" s="72"/>
      <c r="H83" s="72"/>
      <c r="I83" s="70">
        <v>71237.740000000005</v>
      </c>
      <c r="J83" s="70">
        <f t="shared" si="2"/>
        <v>110.60179126556591</v>
      </c>
      <c r="K83" s="70"/>
    </row>
    <row r="84" spans="1:11" x14ac:dyDescent="0.25">
      <c r="A84" s="81"/>
      <c r="B84" s="86"/>
      <c r="C84" s="81"/>
      <c r="D84" s="81">
        <v>3296</v>
      </c>
      <c r="E84" s="81" t="s">
        <v>159</v>
      </c>
      <c r="F84" s="70">
        <v>1659.04</v>
      </c>
      <c r="G84" s="72"/>
      <c r="H84" s="72"/>
      <c r="I84" s="70">
        <v>746.58</v>
      </c>
      <c r="J84" s="70">
        <f t="shared" si="2"/>
        <v>45.000723309865947</v>
      </c>
      <c r="K84" s="70"/>
    </row>
    <row r="85" spans="1:11" x14ac:dyDescent="0.25">
      <c r="A85" s="81"/>
      <c r="B85" s="86"/>
      <c r="C85" s="81"/>
      <c r="D85" s="81">
        <v>3299</v>
      </c>
      <c r="E85" s="81" t="s">
        <v>147</v>
      </c>
      <c r="F85" s="70">
        <v>4006.79</v>
      </c>
      <c r="G85" s="72"/>
      <c r="H85" s="72"/>
      <c r="I85" s="70">
        <v>3100.65</v>
      </c>
      <c r="J85" s="70">
        <f t="shared" si="2"/>
        <v>77.384889150666751</v>
      </c>
      <c r="K85" s="70"/>
    </row>
    <row r="86" spans="1:11" x14ac:dyDescent="0.25">
      <c r="A86" s="81"/>
      <c r="B86" s="86">
        <v>34</v>
      </c>
      <c r="C86" s="81"/>
      <c r="D86" s="81"/>
      <c r="E86" s="81" t="s">
        <v>162</v>
      </c>
      <c r="F86" s="70">
        <v>4791.16</v>
      </c>
      <c r="G86" s="72">
        <v>5504</v>
      </c>
      <c r="H86" s="72">
        <v>5504</v>
      </c>
      <c r="I86" s="70">
        <v>4393.7</v>
      </c>
      <c r="J86" s="70">
        <f t="shared" si="2"/>
        <v>91.704305429165373</v>
      </c>
      <c r="K86" s="70"/>
    </row>
    <row r="87" spans="1:11" x14ac:dyDescent="0.25">
      <c r="A87" s="81"/>
      <c r="B87" s="86"/>
      <c r="C87" s="81">
        <v>343</v>
      </c>
      <c r="D87" s="81"/>
      <c r="E87" s="81" t="s">
        <v>163</v>
      </c>
      <c r="F87" s="70">
        <v>4791.16</v>
      </c>
      <c r="G87" s="72"/>
      <c r="H87" s="72"/>
      <c r="I87" s="70">
        <v>4393.7</v>
      </c>
      <c r="J87" s="70">
        <f t="shared" si="2"/>
        <v>91.704305429165373</v>
      </c>
      <c r="K87" s="70"/>
    </row>
    <row r="88" spans="1:11" x14ac:dyDescent="0.25">
      <c r="A88" s="81"/>
      <c r="B88" s="86"/>
      <c r="C88" s="81"/>
      <c r="D88" s="81">
        <v>3431</v>
      </c>
      <c r="E88" s="81" t="s">
        <v>165</v>
      </c>
      <c r="F88" s="70">
        <v>3444.36</v>
      </c>
      <c r="G88" s="72"/>
      <c r="H88" s="72"/>
      <c r="I88" s="70">
        <v>4373.41</v>
      </c>
      <c r="J88" s="70">
        <f t="shared" si="2"/>
        <v>126.97308063036384</v>
      </c>
      <c r="K88" s="70"/>
    </row>
    <row r="89" spans="1:11" x14ac:dyDescent="0.25">
      <c r="A89" s="81"/>
      <c r="B89" s="86"/>
      <c r="C89" s="81"/>
      <c r="D89" s="81">
        <v>3433</v>
      </c>
      <c r="E89" s="81" t="s">
        <v>167</v>
      </c>
      <c r="F89" s="70">
        <v>1346.8</v>
      </c>
      <c r="G89" s="72"/>
      <c r="H89" s="72"/>
      <c r="I89" s="70">
        <v>20.29</v>
      </c>
      <c r="J89" s="70">
        <f t="shared" si="2"/>
        <v>1.5065340065340065</v>
      </c>
      <c r="K89" s="70"/>
    </row>
    <row r="90" spans="1:11" x14ac:dyDescent="0.25">
      <c r="A90" s="81"/>
      <c r="B90" s="86">
        <v>35</v>
      </c>
      <c r="C90" s="81"/>
      <c r="D90" s="81"/>
      <c r="E90" s="81" t="s">
        <v>169</v>
      </c>
      <c r="F90" s="70">
        <v>6028511.9000000004</v>
      </c>
      <c r="G90" s="72">
        <v>5856047</v>
      </c>
      <c r="H90" s="72">
        <v>5636047</v>
      </c>
      <c r="I90" s="70">
        <v>4507462.7699999996</v>
      </c>
      <c r="J90" s="70">
        <f t="shared" si="2"/>
        <v>74.769078087081482</v>
      </c>
      <c r="K90" s="70">
        <f>+I90/H90*100</f>
        <v>79.975606484473943</v>
      </c>
    </row>
    <row r="91" spans="1:11" x14ac:dyDescent="0.25">
      <c r="A91" s="81"/>
      <c r="B91" s="86"/>
      <c r="C91" s="81">
        <v>351</v>
      </c>
      <c r="D91" s="81"/>
      <c r="E91" s="81" t="s">
        <v>170</v>
      </c>
      <c r="F91" s="70">
        <v>291990.15999999997</v>
      </c>
      <c r="G91" s="72"/>
      <c r="H91" s="72"/>
      <c r="I91" s="70">
        <v>441990</v>
      </c>
      <c r="J91" s="70">
        <f t="shared" si="2"/>
        <v>151.37153936968289</v>
      </c>
      <c r="K91" s="70"/>
    </row>
    <row r="92" spans="1:11" x14ac:dyDescent="0.25">
      <c r="A92" s="81"/>
      <c r="B92" s="86"/>
      <c r="C92" s="81"/>
      <c r="D92" s="81">
        <v>3512</v>
      </c>
      <c r="E92" s="81" t="s">
        <v>170</v>
      </c>
      <c r="F92" s="70">
        <v>291990.15999999997</v>
      </c>
      <c r="G92" s="72"/>
      <c r="H92" s="72"/>
      <c r="I92" s="70">
        <v>441990</v>
      </c>
      <c r="J92" s="70">
        <f t="shared" si="2"/>
        <v>151.37153936968289</v>
      </c>
      <c r="K92" s="70"/>
    </row>
    <row r="93" spans="1:11" ht="26.4" x14ac:dyDescent="0.25">
      <c r="A93" s="81"/>
      <c r="B93" s="86"/>
      <c r="C93" s="81">
        <v>352</v>
      </c>
      <c r="D93" s="81"/>
      <c r="E93" s="81" t="s">
        <v>172</v>
      </c>
      <c r="F93" s="70">
        <v>794249.7</v>
      </c>
      <c r="G93" s="72"/>
      <c r="H93" s="72"/>
      <c r="I93" s="70">
        <v>760789.16</v>
      </c>
      <c r="J93" s="70">
        <f t="shared" si="2"/>
        <v>95.787151068486409</v>
      </c>
      <c r="K93" s="70"/>
    </row>
    <row r="94" spans="1:11" x14ac:dyDescent="0.25">
      <c r="A94" s="81"/>
      <c r="B94" s="86"/>
      <c r="C94" s="81"/>
      <c r="D94" s="81">
        <v>3522</v>
      </c>
      <c r="E94" s="81" t="s">
        <v>174</v>
      </c>
      <c r="F94" s="70">
        <v>794249.7</v>
      </c>
      <c r="G94" s="72"/>
      <c r="H94" s="72"/>
      <c r="I94" s="70">
        <v>760789.16</v>
      </c>
      <c r="J94" s="70">
        <f t="shared" si="2"/>
        <v>95.787151068486409</v>
      </c>
      <c r="K94" s="70"/>
    </row>
    <row r="95" spans="1:11" ht="26.4" x14ac:dyDescent="0.25">
      <c r="A95" s="81"/>
      <c r="B95" s="86"/>
      <c r="C95" s="81">
        <v>353</v>
      </c>
      <c r="D95" s="81"/>
      <c r="E95" s="81" t="s">
        <v>175</v>
      </c>
      <c r="F95" s="70">
        <v>4942272.04</v>
      </c>
      <c r="G95" s="72"/>
      <c r="H95" s="72"/>
      <c r="I95" s="70">
        <v>3304683.61</v>
      </c>
      <c r="J95" s="70">
        <f t="shared" si="2"/>
        <v>66.865676014062544</v>
      </c>
      <c r="K95" s="70"/>
    </row>
    <row r="96" spans="1:11" ht="26.4" x14ac:dyDescent="0.25">
      <c r="A96" s="81"/>
      <c r="B96" s="86"/>
      <c r="C96" s="81"/>
      <c r="D96" s="81">
        <v>3531</v>
      </c>
      <c r="E96" s="81" t="s">
        <v>175</v>
      </c>
      <c r="F96" s="70">
        <v>4942272.04</v>
      </c>
      <c r="G96" s="72"/>
      <c r="H96" s="72"/>
      <c r="I96" s="70">
        <v>3304683.61</v>
      </c>
      <c r="J96" s="70">
        <f t="shared" si="2"/>
        <v>66.865676014062544</v>
      </c>
      <c r="K96" s="70"/>
    </row>
    <row r="97" spans="1:11" x14ac:dyDescent="0.25">
      <c r="A97" s="81"/>
      <c r="B97" s="86">
        <v>36</v>
      </c>
      <c r="C97" s="81"/>
      <c r="D97" s="81"/>
      <c r="E97" s="81" t="s">
        <v>178</v>
      </c>
      <c r="F97" s="70">
        <v>156953.54</v>
      </c>
      <c r="G97" s="72">
        <v>42510</v>
      </c>
      <c r="H97" s="72">
        <v>42510</v>
      </c>
      <c r="I97" s="70">
        <v>37370.76</v>
      </c>
      <c r="J97" s="70">
        <f t="shared" si="2"/>
        <v>23.810077810287044</v>
      </c>
      <c r="K97" s="70">
        <f>+I97/H97*100</f>
        <v>87.910515172900489</v>
      </c>
    </row>
    <row r="98" spans="1:11" x14ac:dyDescent="0.25">
      <c r="A98" s="81"/>
      <c r="B98" s="86"/>
      <c r="C98" s="81">
        <v>361</v>
      </c>
      <c r="D98" s="81"/>
      <c r="E98" s="81" t="s">
        <v>179</v>
      </c>
      <c r="F98" s="70">
        <v>62855.43</v>
      </c>
      <c r="G98" s="72"/>
      <c r="H98" s="72"/>
      <c r="I98" s="70">
        <v>21896.32</v>
      </c>
      <c r="J98" s="70">
        <f t="shared" si="2"/>
        <v>34.836003826558823</v>
      </c>
      <c r="K98" s="70"/>
    </row>
    <row r="99" spans="1:11" x14ac:dyDescent="0.25">
      <c r="A99" s="81"/>
      <c r="B99" s="86"/>
      <c r="C99" s="81"/>
      <c r="D99" s="81">
        <v>3611</v>
      </c>
      <c r="E99" s="81" t="s">
        <v>181</v>
      </c>
      <c r="F99" s="70">
        <v>62855.43</v>
      </c>
      <c r="G99" s="72"/>
      <c r="H99" s="72"/>
      <c r="I99" s="70">
        <v>21896.32</v>
      </c>
      <c r="J99" s="70">
        <f t="shared" si="2"/>
        <v>34.836003826558823</v>
      </c>
      <c r="K99" s="70"/>
    </row>
    <row r="100" spans="1:11" x14ac:dyDescent="0.25">
      <c r="A100" s="81"/>
      <c r="B100" s="86"/>
      <c r="C100" s="81">
        <v>368</v>
      </c>
      <c r="D100" s="81"/>
      <c r="E100" s="81" t="s">
        <v>182</v>
      </c>
      <c r="F100" s="70">
        <v>94098.11</v>
      </c>
      <c r="G100" s="72"/>
      <c r="H100" s="72"/>
      <c r="I100" s="70">
        <v>15474.44</v>
      </c>
      <c r="J100" s="70">
        <f t="shared" si="2"/>
        <v>16.445006174938051</v>
      </c>
      <c r="K100" s="70"/>
    </row>
    <row r="101" spans="1:11" x14ac:dyDescent="0.25">
      <c r="A101" s="81"/>
      <c r="B101" s="86"/>
      <c r="C101" s="81"/>
      <c r="D101" s="81">
        <v>3681</v>
      </c>
      <c r="E101" s="81" t="s">
        <v>184</v>
      </c>
      <c r="F101" s="70">
        <v>94098.11</v>
      </c>
      <c r="G101" s="72"/>
      <c r="H101" s="72"/>
      <c r="I101" s="70">
        <v>15474.44</v>
      </c>
      <c r="J101" s="70">
        <f t="shared" si="2"/>
        <v>16.445006174938051</v>
      </c>
      <c r="K101" s="70"/>
    </row>
    <row r="102" spans="1:11" ht="26.4" x14ac:dyDescent="0.25">
      <c r="A102" s="81"/>
      <c r="B102" s="86">
        <v>37</v>
      </c>
      <c r="C102" s="81"/>
      <c r="D102" s="81"/>
      <c r="E102" s="81" t="s">
        <v>186</v>
      </c>
      <c r="F102" s="70">
        <v>28679.75</v>
      </c>
      <c r="G102" s="72">
        <v>49285</v>
      </c>
      <c r="H102" s="72">
        <v>49285</v>
      </c>
      <c r="I102" s="70">
        <v>52388.47</v>
      </c>
      <c r="J102" s="70">
        <f t="shared" si="2"/>
        <v>182.66710832556072</v>
      </c>
      <c r="K102" s="70">
        <f>+I102/H102*100</f>
        <v>106.29698691285381</v>
      </c>
    </row>
    <row r="103" spans="1:11" x14ac:dyDescent="0.25">
      <c r="A103" s="81"/>
      <c r="B103" s="86"/>
      <c r="C103" s="81">
        <v>372</v>
      </c>
      <c r="D103" s="81"/>
      <c r="E103" s="81" t="s">
        <v>187</v>
      </c>
      <c r="F103" s="70">
        <v>28679.75</v>
      </c>
      <c r="G103" s="72"/>
      <c r="H103" s="72"/>
      <c r="I103" s="70">
        <v>52388.47</v>
      </c>
      <c r="J103" s="70">
        <f t="shared" si="2"/>
        <v>182.66710832556072</v>
      </c>
      <c r="K103" s="70"/>
    </row>
    <row r="104" spans="1:11" x14ac:dyDescent="0.25">
      <c r="A104" s="81"/>
      <c r="B104" s="86"/>
      <c r="C104" s="81"/>
      <c r="D104" s="81">
        <v>3721</v>
      </c>
      <c r="E104" s="81" t="s">
        <v>189</v>
      </c>
      <c r="F104" s="70">
        <v>10297.64</v>
      </c>
      <c r="G104" s="72"/>
      <c r="H104" s="72"/>
      <c r="I104" s="70">
        <v>7237.27</v>
      </c>
      <c r="J104" s="70">
        <f t="shared" si="2"/>
        <v>70.280860469000672</v>
      </c>
      <c r="K104" s="70"/>
    </row>
    <row r="105" spans="1:11" x14ac:dyDescent="0.25">
      <c r="A105" s="81"/>
      <c r="B105" s="86"/>
      <c r="C105" s="81"/>
      <c r="D105" s="81">
        <v>3723</v>
      </c>
      <c r="E105" s="81" t="s">
        <v>191</v>
      </c>
      <c r="F105" s="70">
        <v>18382.11</v>
      </c>
      <c r="G105" s="72"/>
      <c r="H105" s="72"/>
      <c r="I105" s="70">
        <v>45151.199999999997</v>
      </c>
      <c r="J105" s="70">
        <f t="shared" si="2"/>
        <v>245.62577419023168</v>
      </c>
      <c r="K105" s="70"/>
    </row>
    <row r="106" spans="1:11" x14ac:dyDescent="0.25">
      <c r="A106" s="81"/>
      <c r="B106" s="86">
        <v>38</v>
      </c>
      <c r="C106" s="81"/>
      <c r="D106" s="81"/>
      <c r="E106" s="81" t="s">
        <v>193</v>
      </c>
      <c r="F106" s="70">
        <v>4996133.46</v>
      </c>
      <c r="G106" s="72">
        <v>8743281</v>
      </c>
      <c r="H106" s="72">
        <v>5393281</v>
      </c>
      <c r="I106" s="70">
        <v>5000271.57</v>
      </c>
      <c r="J106" s="70">
        <f t="shared" si="2"/>
        <v>100.0828262502019</v>
      </c>
      <c r="K106" s="70">
        <f>+I106/H106*100</f>
        <v>92.712980651295567</v>
      </c>
    </row>
    <row r="107" spans="1:11" x14ac:dyDescent="0.25">
      <c r="A107" s="81"/>
      <c r="B107" s="86"/>
      <c r="C107" s="81">
        <v>381</v>
      </c>
      <c r="D107" s="81"/>
      <c r="E107" s="81" t="s">
        <v>90</v>
      </c>
      <c r="F107" s="70">
        <v>1327.22</v>
      </c>
      <c r="G107" s="72"/>
      <c r="H107" s="72"/>
      <c r="I107" s="70"/>
      <c r="J107" s="70">
        <f t="shared" ref="J107:J123" si="3">+I107/F107*100</f>
        <v>0</v>
      </c>
      <c r="K107" s="70"/>
    </row>
    <row r="108" spans="1:11" x14ac:dyDescent="0.25">
      <c r="A108" s="81"/>
      <c r="B108" s="86"/>
      <c r="C108" s="81"/>
      <c r="D108" s="81">
        <v>3811</v>
      </c>
      <c r="E108" s="81" t="s">
        <v>194</v>
      </c>
      <c r="F108" s="70">
        <v>1327.22</v>
      </c>
      <c r="G108" s="72"/>
      <c r="H108" s="72"/>
      <c r="I108" s="70"/>
      <c r="J108" s="70">
        <f t="shared" si="3"/>
        <v>0</v>
      </c>
      <c r="K108" s="70"/>
    </row>
    <row r="109" spans="1:11" x14ac:dyDescent="0.25">
      <c r="A109" s="81"/>
      <c r="B109" s="86"/>
      <c r="C109" s="81">
        <v>386</v>
      </c>
      <c r="D109" s="81"/>
      <c r="E109" s="81" t="s">
        <v>195</v>
      </c>
      <c r="F109" s="70">
        <v>4994806.24</v>
      </c>
      <c r="G109" s="72"/>
      <c r="H109" s="72"/>
      <c r="I109" s="70">
        <v>5000271.57</v>
      </c>
      <c r="J109" s="70">
        <f t="shared" si="3"/>
        <v>100.10942026051445</v>
      </c>
      <c r="K109" s="70"/>
    </row>
    <row r="110" spans="1:11" ht="26.4" x14ac:dyDescent="0.25">
      <c r="A110" s="81"/>
      <c r="B110" s="86"/>
      <c r="C110" s="81"/>
      <c r="D110" s="81">
        <v>3865</v>
      </c>
      <c r="E110" s="81" t="s">
        <v>197</v>
      </c>
      <c r="F110" s="70">
        <v>4994806.24</v>
      </c>
      <c r="G110" s="72"/>
      <c r="H110" s="72"/>
      <c r="I110" s="70">
        <v>5000271.57</v>
      </c>
      <c r="J110" s="70">
        <f t="shared" si="3"/>
        <v>100.10942026051445</v>
      </c>
      <c r="K110" s="70"/>
    </row>
    <row r="111" spans="1:11" x14ac:dyDescent="0.25">
      <c r="A111" s="78" t="s">
        <v>198</v>
      </c>
      <c r="B111" s="111"/>
      <c r="C111" s="78"/>
      <c r="D111" s="78"/>
      <c r="E111" s="78" t="s">
        <v>6</v>
      </c>
      <c r="F111" s="79">
        <v>482617.97</v>
      </c>
      <c r="G111" s="80">
        <v>624352</v>
      </c>
      <c r="H111" s="80">
        <v>624352</v>
      </c>
      <c r="I111" s="79">
        <v>537943.44999999995</v>
      </c>
      <c r="J111" s="79">
        <f t="shared" si="3"/>
        <v>111.46361790051043</v>
      </c>
      <c r="K111" s="79">
        <f>+I111/H111*100</f>
        <v>86.160282981395099</v>
      </c>
    </row>
    <row r="112" spans="1:11" x14ac:dyDescent="0.25">
      <c r="A112" s="81"/>
      <c r="B112" s="86">
        <v>41</v>
      </c>
      <c r="C112" s="81"/>
      <c r="D112" s="81"/>
      <c r="E112" s="81" t="s">
        <v>7</v>
      </c>
      <c r="F112" s="70">
        <v>53629.440000000002</v>
      </c>
      <c r="G112" s="72">
        <v>46020</v>
      </c>
      <c r="H112" s="72">
        <v>46020</v>
      </c>
      <c r="I112" s="70">
        <v>38934.32</v>
      </c>
      <c r="J112" s="70">
        <f t="shared" si="3"/>
        <v>72.598781564752485</v>
      </c>
      <c r="K112" s="70">
        <f>+I112/H112*100</f>
        <v>84.603042155584532</v>
      </c>
    </row>
    <row r="113" spans="1:11" x14ac:dyDescent="0.25">
      <c r="A113" s="81"/>
      <c r="B113" s="86"/>
      <c r="C113" s="81">
        <v>412</v>
      </c>
      <c r="D113" s="81"/>
      <c r="E113" s="81" t="s">
        <v>200</v>
      </c>
      <c r="F113" s="70">
        <v>53629.440000000002</v>
      </c>
      <c r="G113" s="72"/>
      <c r="H113" s="72"/>
      <c r="I113" s="70">
        <v>38934.32</v>
      </c>
      <c r="J113" s="70">
        <f t="shared" si="3"/>
        <v>72.598781564752485</v>
      </c>
      <c r="K113" s="70"/>
    </row>
    <row r="114" spans="1:11" x14ac:dyDescent="0.25">
      <c r="A114" s="81"/>
      <c r="B114" s="86"/>
      <c r="C114" s="81"/>
      <c r="D114" s="81">
        <v>4123</v>
      </c>
      <c r="E114" s="81" t="s">
        <v>202</v>
      </c>
      <c r="F114" s="70">
        <v>53629.440000000002</v>
      </c>
      <c r="G114" s="72"/>
      <c r="H114" s="72"/>
      <c r="I114" s="70">
        <v>38934.32</v>
      </c>
      <c r="J114" s="70">
        <f t="shared" si="3"/>
        <v>72.598781564752485</v>
      </c>
      <c r="K114" s="70"/>
    </row>
    <row r="115" spans="1:11" x14ac:dyDescent="0.25">
      <c r="A115" s="81"/>
      <c r="B115" s="86">
        <v>42</v>
      </c>
      <c r="C115" s="81"/>
      <c r="D115" s="81"/>
      <c r="E115" s="81" t="s">
        <v>204</v>
      </c>
      <c r="F115" s="70">
        <v>428988.53</v>
      </c>
      <c r="G115" s="72">
        <v>578332</v>
      </c>
      <c r="H115" s="72">
        <v>578332</v>
      </c>
      <c r="I115" s="70">
        <v>499009.13</v>
      </c>
      <c r="J115" s="70">
        <f t="shared" si="3"/>
        <v>116.32225458335681</v>
      </c>
      <c r="K115" s="70">
        <f>+I115/H115*100</f>
        <v>86.284198349736826</v>
      </c>
    </row>
    <row r="116" spans="1:11" x14ac:dyDescent="0.25">
      <c r="A116" s="81"/>
      <c r="B116" s="86"/>
      <c r="C116" s="81">
        <v>422</v>
      </c>
      <c r="D116" s="81"/>
      <c r="E116" s="81" t="s">
        <v>205</v>
      </c>
      <c r="F116" s="70">
        <v>341192.4</v>
      </c>
      <c r="G116" s="72"/>
      <c r="H116" s="72"/>
      <c r="I116" s="70">
        <v>427658.32</v>
      </c>
      <c r="J116" s="70">
        <f t="shared" si="3"/>
        <v>125.34227608821298</v>
      </c>
      <c r="K116" s="70"/>
    </row>
    <row r="117" spans="1:11" x14ac:dyDescent="0.25">
      <c r="A117" s="81"/>
      <c r="B117" s="86"/>
      <c r="C117" s="81"/>
      <c r="D117" s="81">
        <v>4221</v>
      </c>
      <c r="E117" s="81" t="s">
        <v>207</v>
      </c>
      <c r="F117" s="70">
        <v>322382.53999999998</v>
      </c>
      <c r="G117" s="72"/>
      <c r="H117" s="72"/>
      <c r="I117" s="70">
        <v>423940.96</v>
      </c>
      <c r="J117" s="70">
        <f t="shared" si="3"/>
        <v>131.50245667770969</v>
      </c>
      <c r="K117" s="70"/>
    </row>
    <row r="118" spans="1:11" x14ac:dyDescent="0.25">
      <c r="A118" s="81"/>
      <c r="B118" s="86"/>
      <c r="C118" s="81"/>
      <c r="D118" s="81">
        <v>4222</v>
      </c>
      <c r="E118" s="81" t="s">
        <v>209</v>
      </c>
      <c r="F118" s="70">
        <v>14408.72</v>
      </c>
      <c r="G118" s="72"/>
      <c r="H118" s="72"/>
      <c r="I118" s="70">
        <v>3717.36</v>
      </c>
      <c r="J118" s="70">
        <f t="shared" si="3"/>
        <v>25.799377043901195</v>
      </c>
      <c r="K118" s="70"/>
    </row>
    <row r="119" spans="1:11" x14ac:dyDescent="0.25">
      <c r="A119" s="81"/>
      <c r="B119" s="86"/>
      <c r="C119" s="81"/>
      <c r="D119" s="81">
        <v>4223</v>
      </c>
      <c r="E119" s="81" t="s">
        <v>210</v>
      </c>
      <c r="F119" s="70">
        <v>4401.1400000000003</v>
      </c>
      <c r="G119" s="72"/>
      <c r="H119" s="72"/>
      <c r="I119" s="70"/>
      <c r="J119" s="70">
        <f t="shared" si="3"/>
        <v>0</v>
      </c>
      <c r="K119" s="70"/>
    </row>
    <row r="120" spans="1:11" x14ac:dyDescent="0.25">
      <c r="A120" s="81"/>
      <c r="B120" s="86"/>
      <c r="C120" s="81">
        <v>423</v>
      </c>
      <c r="D120" s="81"/>
      <c r="E120" s="81" t="s">
        <v>211</v>
      </c>
      <c r="F120" s="70">
        <v>34282.300000000003</v>
      </c>
      <c r="G120" s="72"/>
      <c r="H120" s="72"/>
      <c r="I120" s="70">
        <v>29457.51</v>
      </c>
      <c r="J120" s="70">
        <f t="shared" si="3"/>
        <v>85.926294326810037</v>
      </c>
      <c r="K120" s="70"/>
    </row>
    <row r="121" spans="1:11" x14ac:dyDescent="0.25">
      <c r="A121" s="81"/>
      <c r="B121" s="86"/>
      <c r="C121" s="81"/>
      <c r="D121" s="81">
        <v>4231</v>
      </c>
      <c r="E121" s="81" t="s">
        <v>213</v>
      </c>
      <c r="F121" s="70">
        <v>34282.300000000003</v>
      </c>
      <c r="G121" s="72"/>
      <c r="H121" s="72"/>
      <c r="I121" s="70">
        <v>29457.51</v>
      </c>
      <c r="J121" s="70">
        <f t="shared" si="3"/>
        <v>85.926294326810037</v>
      </c>
      <c r="K121" s="70"/>
    </row>
    <row r="122" spans="1:11" x14ac:dyDescent="0.25">
      <c r="A122" s="81"/>
      <c r="B122" s="86"/>
      <c r="C122" s="81">
        <v>426</v>
      </c>
      <c r="D122" s="81"/>
      <c r="E122" s="81" t="s">
        <v>214</v>
      </c>
      <c r="F122" s="70">
        <v>53513.83</v>
      </c>
      <c r="G122" s="72"/>
      <c r="H122" s="72"/>
      <c r="I122" s="70">
        <v>41893.300000000003</v>
      </c>
      <c r="J122" s="70">
        <f t="shared" si="3"/>
        <v>78.28499660741906</v>
      </c>
      <c r="K122" s="70"/>
    </row>
    <row r="123" spans="1:11" x14ac:dyDescent="0.25">
      <c r="A123" s="81"/>
      <c r="B123" s="86"/>
      <c r="C123" s="81"/>
      <c r="D123" s="81">
        <v>4262</v>
      </c>
      <c r="E123" s="81" t="s">
        <v>216</v>
      </c>
      <c r="F123" s="70">
        <v>53513.83</v>
      </c>
      <c r="G123" s="72"/>
      <c r="H123" s="72"/>
      <c r="I123" s="70">
        <v>41893.300000000003</v>
      </c>
      <c r="J123" s="70">
        <f t="shared" si="3"/>
        <v>78.28499660741906</v>
      </c>
      <c r="K123" s="70"/>
    </row>
  </sheetData>
  <protectedRanges>
    <protectedRange sqref="F21:F22" name="Range1_2"/>
    <protectedRange sqref="F25" name="Range1_3"/>
  </protectedRanges>
  <mergeCells count="9">
    <mergeCell ref="A8:E8"/>
    <mergeCell ref="A40:E40"/>
    <mergeCell ref="A41:E41"/>
    <mergeCell ref="A2:K2"/>
    <mergeCell ref="A3:K3"/>
    <mergeCell ref="A5:K5"/>
    <mergeCell ref="A9:E9"/>
    <mergeCell ref="A4:K4"/>
    <mergeCell ref="A6:K6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ECDF3-1528-473D-9564-A17DEB35D960}">
  <sheetPr codeName="List9">
    <pageSetUpPr fitToPage="1"/>
  </sheetPr>
  <dimension ref="B1:I37"/>
  <sheetViews>
    <sheetView topLeftCell="C1" workbookViewId="0">
      <selection activeCell="O21" sqref="O21"/>
    </sheetView>
  </sheetViews>
  <sheetFormatPr defaultRowHeight="14.4" x14ac:dyDescent="0.3"/>
  <cols>
    <col min="2" max="2" width="50.4414062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142" t="s">
        <v>38</v>
      </c>
      <c r="C2" s="142"/>
      <c r="D2" s="142"/>
      <c r="E2" s="142"/>
      <c r="F2" s="142"/>
      <c r="G2" s="142"/>
      <c r="H2" s="142"/>
    </row>
    <row r="3" spans="2:8" ht="17.399999999999999" x14ac:dyDescent="0.3">
      <c r="B3" s="39"/>
      <c r="C3" s="39"/>
      <c r="D3" s="39"/>
      <c r="E3" s="39"/>
      <c r="F3" s="40"/>
      <c r="G3" s="40"/>
      <c r="H3" s="40"/>
    </row>
    <row r="4" spans="2:8" ht="33.75" customHeight="1" x14ac:dyDescent="0.3">
      <c r="B4" s="25" t="s">
        <v>8</v>
      </c>
      <c r="C4" s="25" t="s">
        <v>71</v>
      </c>
      <c r="D4" s="25" t="s">
        <v>72</v>
      </c>
      <c r="E4" s="25" t="s">
        <v>49</v>
      </c>
      <c r="F4" s="25" t="s">
        <v>73</v>
      </c>
      <c r="G4" s="25" t="s">
        <v>23</v>
      </c>
      <c r="H4" s="25" t="s">
        <v>50</v>
      </c>
    </row>
    <row r="5" spans="2:8" ht="15" customHeight="1" x14ac:dyDescent="0.3">
      <c r="B5" s="25">
        <v>1</v>
      </c>
      <c r="C5" s="27">
        <v>2</v>
      </c>
      <c r="D5" s="27">
        <v>3</v>
      </c>
      <c r="E5" s="27">
        <v>4</v>
      </c>
      <c r="F5" s="27">
        <v>5</v>
      </c>
      <c r="G5" s="27" t="s">
        <v>35</v>
      </c>
      <c r="H5" s="27" t="s">
        <v>36</v>
      </c>
    </row>
    <row r="6" spans="2:8" ht="21" customHeight="1" x14ac:dyDescent="0.3">
      <c r="B6" s="101" t="s">
        <v>46</v>
      </c>
      <c r="C6" s="98">
        <f>+C7+C12+C17+C19</f>
        <v>46685245.839999996</v>
      </c>
      <c r="D6" s="98">
        <v>34791768</v>
      </c>
      <c r="E6" s="99">
        <v>31203768</v>
      </c>
      <c r="F6" s="100">
        <v>31547342.119999997</v>
      </c>
      <c r="G6" s="100">
        <v>67.574544274907055</v>
      </c>
      <c r="H6" s="100">
        <v>101.10106612765483</v>
      </c>
    </row>
    <row r="7" spans="2:8" ht="18.600000000000001" customHeight="1" x14ac:dyDescent="0.3">
      <c r="B7" s="91" t="s">
        <v>17</v>
      </c>
      <c r="C7" s="98">
        <v>12194769.52</v>
      </c>
      <c r="D7" s="98">
        <v>17674937</v>
      </c>
      <c r="E7" s="99">
        <v>14086937</v>
      </c>
      <c r="F7" s="100">
        <v>13457002.279999999</v>
      </c>
      <c r="G7" s="100">
        <v>110.35060775793981</v>
      </c>
      <c r="H7" s="100">
        <f>+F7/E7*100</f>
        <v>95.528234988202186</v>
      </c>
    </row>
    <row r="8" spans="2:8" ht="18" customHeight="1" x14ac:dyDescent="0.3">
      <c r="B8" s="13" t="s">
        <v>18</v>
      </c>
      <c r="C8" s="94">
        <v>7578921.1600000001</v>
      </c>
      <c r="D8" s="94">
        <v>13228230</v>
      </c>
      <c r="E8" s="96">
        <v>9778230</v>
      </c>
      <c r="F8" s="95">
        <v>9336732.5899999999</v>
      </c>
      <c r="G8" s="95">
        <v>123.19342546109822</v>
      </c>
      <c r="H8" s="95">
        <f>+F8/E8*100</f>
        <v>95.484894403179311</v>
      </c>
    </row>
    <row r="9" spans="2:8" ht="19.2" customHeight="1" x14ac:dyDescent="0.3">
      <c r="B9" s="13" t="s">
        <v>19</v>
      </c>
      <c r="C9" s="94">
        <v>4615848.3600000003</v>
      </c>
      <c r="D9" s="94">
        <v>4446707</v>
      </c>
      <c r="E9" s="96">
        <v>4308707</v>
      </c>
      <c r="F9" s="95">
        <v>4120269.69</v>
      </c>
      <c r="G9" s="95">
        <v>89.263540927934642</v>
      </c>
      <c r="H9" s="95">
        <f>+F9/E9*100</f>
        <v>95.626592618156678</v>
      </c>
    </row>
    <row r="10" spans="2:8" ht="16.2" customHeight="1" x14ac:dyDescent="0.3">
      <c r="B10" s="102" t="s">
        <v>20</v>
      </c>
      <c r="C10" s="98"/>
      <c r="D10" s="98">
        <v>38000</v>
      </c>
      <c r="E10" s="99">
        <v>38000</v>
      </c>
      <c r="F10" s="100">
        <v>74354.89</v>
      </c>
      <c r="G10" s="100"/>
      <c r="H10" s="100">
        <v>195.67076315789473</v>
      </c>
    </row>
    <row r="11" spans="2:8" ht="19.2" customHeight="1" x14ac:dyDescent="0.3">
      <c r="B11" s="13" t="s">
        <v>21</v>
      </c>
      <c r="C11" s="94"/>
      <c r="D11" s="94">
        <v>38000</v>
      </c>
      <c r="E11" s="96">
        <v>38000</v>
      </c>
      <c r="F11" s="95">
        <v>74354.89</v>
      </c>
      <c r="G11" s="95"/>
      <c r="H11" s="95">
        <v>195.67076315789473</v>
      </c>
    </row>
    <row r="12" spans="2:8" ht="18" customHeight="1" x14ac:dyDescent="0.3">
      <c r="B12" s="102" t="s">
        <v>229</v>
      </c>
      <c r="C12" s="98">
        <v>32671995</v>
      </c>
      <c r="D12" s="98">
        <v>14652831</v>
      </c>
      <c r="E12" s="99">
        <v>14652831</v>
      </c>
      <c r="F12" s="100">
        <v>12658407.27</v>
      </c>
      <c r="G12" s="100">
        <v>38.743906731131659</v>
      </c>
      <c r="H12" s="100">
        <v>86.388816400052661</v>
      </c>
    </row>
    <row r="13" spans="2:8" ht="20.399999999999999" customHeight="1" x14ac:dyDescent="0.3">
      <c r="B13" s="13" t="s">
        <v>230</v>
      </c>
      <c r="C13" s="94">
        <v>3388176.47</v>
      </c>
      <c r="D13" s="94">
        <v>1725528</v>
      </c>
      <c r="E13" s="96">
        <v>1725528</v>
      </c>
      <c r="F13" s="95">
        <v>1515145.47</v>
      </c>
      <c r="G13" s="95">
        <v>44.718611424628655</v>
      </c>
      <c r="H13" s="95">
        <v>87.807643225725684</v>
      </c>
    </row>
    <row r="14" spans="2:8" ht="18.600000000000001" customHeight="1" x14ac:dyDescent="0.3">
      <c r="B14" s="13" t="s">
        <v>231</v>
      </c>
      <c r="C14" s="94">
        <v>570600.93999999994</v>
      </c>
      <c r="D14" s="94">
        <v>492038</v>
      </c>
      <c r="E14" s="96">
        <v>492038</v>
      </c>
      <c r="F14" s="95">
        <v>335166.67</v>
      </c>
      <c r="G14" s="95">
        <v>58.739242525608184</v>
      </c>
      <c r="H14" s="95">
        <v>68.118045760693278</v>
      </c>
    </row>
    <row r="15" spans="2:8" ht="19.2" customHeight="1" x14ac:dyDescent="0.3">
      <c r="B15" s="13" t="s">
        <v>232</v>
      </c>
      <c r="C15" s="94">
        <v>28713217.59</v>
      </c>
      <c r="D15" s="94">
        <v>11248946</v>
      </c>
      <c r="E15" s="96">
        <v>11248946</v>
      </c>
      <c r="F15" s="97">
        <v>10597495.51</v>
      </c>
      <c r="G15" s="97">
        <v>36.908073700840902</v>
      </c>
      <c r="H15" s="97">
        <v>94.208786405410777</v>
      </c>
    </row>
    <row r="16" spans="2:8" ht="18" customHeight="1" x14ac:dyDescent="0.3">
      <c r="B16" s="13" t="s">
        <v>233</v>
      </c>
      <c r="C16" s="94">
        <v>0</v>
      </c>
      <c r="D16" s="94">
        <v>1186319</v>
      </c>
      <c r="E16" s="96">
        <v>1186319</v>
      </c>
      <c r="F16" s="95">
        <v>210599.62</v>
      </c>
      <c r="G16" s="95">
        <v>0</v>
      </c>
      <c r="H16" s="95">
        <v>17.752360031323782</v>
      </c>
    </row>
    <row r="17" spans="2:8" ht="18" customHeight="1" x14ac:dyDescent="0.3">
      <c r="B17" s="91" t="s">
        <v>234</v>
      </c>
      <c r="C17" s="98">
        <v>1327.23</v>
      </c>
      <c r="D17" s="98"/>
      <c r="E17" s="99"/>
      <c r="F17" s="100"/>
      <c r="G17" s="95">
        <v>0</v>
      </c>
      <c r="H17" s="100"/>
    </row>
    <row r="18" spans="2:8" ht="17.399999999999999" customHeight="1" x14ac:dyDescent="0.3">
      <c r="B18" s="13" t="s">
        <v>235</v>
      </c>
      <c r="C18" s="94">
        <v>1327.23</v>
      </c>
      <c r="D18" s="94"/>
      <c r="E18" s="96"/>
      <c r="F18" s="95"/>
      <c r="G18" s="95">
        <v>0</v>
      </c>
      <c r="H18" s="95"/>
    </row>
    <row r="19" spans="2:8" ht="26.4" customHeight="1" x14ac:dyDescent="0.3">
      <c r="B19" s="91" t="s">
        <v>236</v>
      </c>
      <c r="C19" s="98">
        <f>C20</f>
        <v>1817154.09</v>
      </c>
      <c r="D19" s="98">
        <v>2426000</v>
      </c>
      <c r="E19" s="99">
        <v>2426000</v>
      </c>
      <c r="F19" s="100">
        <v>5357577.68</v>
      </c>
      <c r="G19" s="100">
        <f t="shared" ref="G19:G28" si="0">F19/C19*100</f>
        <v>294.83342714210875</v>
      </c>
      <c r="H19" s="100">
        <f t="shared" ref="H19" si="1">+F19/E19*100</f>
        <v>220.83997032151689</v>
      </c>
    </row>
    <row r="20" spans="2:8" ht="19.8" customHeight="1" x14ac:dyDescent="0.3">
      <c r="B20" s="13" t="s">
        <v>237</v>
      </c>
      <c r="C20" s="94">
        <v>1817154.09</v>
      </c>
      <c r="D20" s="94">
        <v>2426000</v>
      </c>
      <c r="E20" s="96">
        <v>2426000</v>
      </c>
      <c r="F20" s="95">
        <v>5357577.68</v>
      </c>
      <c r="G20" s="95">
        <f t="shared" si="0"/>
        <v>294.83342714210875</v>
      </c>
      <c r="H20" s="95">
        <f t="shared" ref="H20:H21" si="2">+F20/E20*100</f>
        <v>220.83997032151689</v>
      </c>
    </row>
    <row r="21" spans="2:8" ht="18.600000000000001" customHeight="1" x14ac:dyDescent="0.3">
      <c r="B21" s="101" t="s">
        <v>47</v>
      </c>
      <c r="C21" s="98">
        <v>23633214.43</v>
      </c>
      <c r="D21" s="98">
        <v>31420084</v>
      </c>
      <c r="E21" s="99">
        <v>27832084</v>
      </c>
      <c r="F21" s="100">
        <v>24455970.739999998</v>
      </c>
      <c r="G21" s="100">
        <f t="shared" si="0"/>
        <v>103.48135592150169</v>
      </c>
      <c r="H21" s="100">
        <f t="shared" si="2"/>
        <v>87.869707277399698</v>
      </c>
    </row>
    <row r="22" spans="2:8" ht="15.75" customHeight="1" x14ac:dyDescent="0.3">
      <c r="B22" s="91" t="s">
        <v>17</v>
      </c>
      <c r="C22" s="98">
        <v>8383894.3399999999</v>
      </c>
      <c r="D22" s="98">
        <v>14202425</v>
      </c>
      <c r="E22" s="99">
        <v>10614425</v>
      </c>
      <c r="F22" s="100">
        <v>10055481.27</v>
      </c>
      <c r="G22" s="100">
        <f t="shared" si="0"/>
        <v>119.93807247814145</v>
      </c>
      <c r="H22" s="100">
        <v>94.734112022083153</v>
      </c>
    </row>
    <row r="23" spans="2:8" ht="15.75" customHeight="1" x14ac:dyDescent="0.3">
      <c r="B23" s="13" t="s">
        <v>18</v>
      </c>
      <c r="C23" s="94">
        <v>7578921.3499999996</v>
      </c>
      <c r="D23" s="94">
        <v>13108230</v>
      </c>
      <c r="E23" s="96">
        <v>9658230</v>
      </c>
      <c r="F23" s="95">
        <v>9282046.3300000001</v>
      </c>
      <c r="G23" s="95">
        <f t="shared" si="0"/>
        <v>122.47186507615626</v>
      </c>
      <c r="H23" s="95">
        <v>96.105045437932219</v>
      </c>
    </row>
    <row r="24" spans="2:8" ht="15.75" customHeight="1" x14ac:dyDescent="0.3">
      <c r="B24" s="13" t="s">
        <v>19</v>
      </c>
      <c r="C24" s="94">
        <v>804972.99</v>
      </c>
      <c r="D24" s="94">
        <v>1094195</v>
      </c>
      <c r="E24" s="96">
        <v>956195</v>
      </c>
      <c r="F24" s="95">
        <v>773434.94</v>
      </c>
      <c r="G24" s="95">
        <f t="shared" si="0"/>
        <v>96.082098357113807</v>
      </c>
      <c r="H24" s="95">
        <v>80.886737537845306</v>
      </c>
    </row>
    <row r="25" spans="2:8" x14ac:dyDescent="0.3">
      <c r="B25" s="91" t="s">
        <v>229</v>
      </c>
      <c r="C25" s="98">
        <v>15247992.880000001</v>
      </c>
      <c r="D25" s="98">
        <v>14652892</v>
      </c>
      <c r="E25" s="99">
        <v>14652892</v>
      </c>
      <c r="F25" s="100">
        <v>12785832.130000001</v>
      </c>
      <c r="G25" s="100">
        <f t="shared" si="0"/>
        <v>83.852558370292201</v>
      </c>
      <c r="H25" s="100">
        <v>87.258079360715968</v>
      </c>
    </row>
    <row r="26" spans="2:8" x14ac:dyDescent="0.3">
      <c r="B26" s="13" t="s">
        <v>230</v>
      </c>
      <c r="C26" s="94">
        <v>3218139.15</v>
      </c>
      <c r="D26" s="94">
        <v>1725589</v>
      </c>
      <c r="E26" s="96">
        <v>1725589</v>
      </c>
      <c r="F26" s="95">
        <v>1642570.33</v>
      </c>
      <c r="G26" s="95">
        <f t="shared" si="0"/>
        <v>51.040997714471118</v>
      </c>
      <c r="H26" s="95">
        <v>95.188966202264851</v>
      </c>
    </row>
    <row r="27" spans="2:8" x14ac:dyDescent="0.3">
      <c r="B27" s="13" t="s">
        <v>231</v>
      </c>
      <c r="C27" s="94">
        <v>570600.93999999994</v>
      </c>
      <c r="D27" s="94">
        <v>492038</v>
      </c>
      <c r="E27" s="96">
        <v>492038</v>
      </c>
      <c r="F27" s="95">
        <v>335166.67</v>
      </c>
      <c r="G27" s="95">
        <f t="shared" si="0"/>
        <v>58.739242525608184</v>
      </c>
      <c r="H27" s="95">
        <v>68.118045760693278</v>
      </c>
    </row>
    <row r="28" spans="2:8" ht="16.8" customHeight="1" x14ac:dyDescent="0.3">
      <c r="B28" s="13" t="s">
        <v>232</v>
      </c>
      <c r="C28" s="94">
        <v>11459252.789999999</v>
      </c>
      <c r="D28" s="94">
        <v>11248946</v>
      </c>
      <c r="E28" s="96">
        <v>11248946</v>
      </c>
      <c r="F28" s="95">
        <v>10597495.51</v>
      </c>
      <c r="G28" s="95">
        <f t="shared" si="0"/>
        <v>92.479812638813428</v>
      </c>
      <c r="H28" s="95">
        <v>94.208786405410777</v>
      </c>
    </row>
    <row r="29" spans="2:8" ht="15" customHeight="1" x14ac:dyDescent="0.3">
      <c r="B29" s="13" t="s">
        <v>233</v>
      </c>
      <c r="C29" s="94"/>
      <c r="D29" s="94">
        <v>1186319</v>
      </c>
      <c r="E29" s="96">
        <v>1186319</v>
      </c>
      <c r="F29" s="95">
        <v>210599.62</v>
      </c>
      <c r="G29" s="95">
        <v>0</v>
      </c>
      <c r="H29" s="95">
        <v>17.752360031323782</v>
      </c>
    </row>
    <row r="30" spans="2:8" x14ac:dyDescent="0.3">
      <c r="B30" s="91" t="s">
        <v>234</v>
      </c>
      <c r="C30" s="98">
        <v>1327.22</v>
      </c>
      <c r="D30" s="98"/>
      <c r="E30" s="99"/>
      <c r="F30" s="100"/>
      <c r="G30" s="95">
        <f>F30/C30*100</f>
        <v>0</v>
      </c>
      <c r="H30" s="100"/>
    </row>
    <row r="31" spans="2:8" x14ac:dyDescent="0.3">
      <c r="B31" s="13" t="s">
        <v>235</v>
      </c>
      <c r="C31" s="94">
        <v>1327.22</v>
      </c>
      <c r="D31" s="94"/>
      <c r="E31" s="96"/>
      <c r="F31" s="95"/>
      <c r="G31" s="95">
        <f>F31/C31*100</f>
        <v>0</v>
      </c>
      <c r="H31" s="95"/>
    </row>
    <row r="32" spans="2:8" x14ac:dyDescent="0.3">
      <c r="B32" s="91" t="s">
        <v>236</v>
      </c>
      <c r="C32" s="98">
        <v>0</v>
      </c>
      <c r="D32" s="98">
        <v>2564767</v>
      </c>
      <c r="E32" s="99">
        <v>2564767</v>
      </c>
      <c r="F32" s="100">
        <v>1614657.34</v>
      </c>
      <c r="G32" s="100">
        <v>0</v>
      </c>
      <c r="H32" s="100">
        <v>62.955322647242426</v>
      </c>
    </row>
    <row r="33" spans="2:9" ht="18" customHeight="1" x14ac:dyDescent="0.3">
      <c r="B33" s="13" t="s">
        <v>237</v>
      </c>
      <c r="C33" s="94">
        <v>0</v>
      </c>
      <c r="D33" s="94">
        <v>2564767</v>
      </c>
      <c r="E33" s="96">
        <v>2564767</v>
      </c>
      <c r="F33" s="95">
        <v>1614657.34</v>
      </c>
      <c r="G33" s="95">
        <v>0</v>
      </c>
      <c r="H33" s="95">
        <v>62.955322647242426</v>
      </c>
    </row>
    <row r="35" spans="2:9" ht="15" customHeight="1" x14ac:dyDescent="0.3">
      <c r="B35" s="21"/>
      <c r="C35" s="21"/>
      <c r="D35" s="21"/>
      <c r="E35" s="21"/>
      <c r="F35" s="21"/>
      <c r="G35" s="21"/>
      <c r="H35" s="21"/>
      <c r="I35" s="21"/>
    </row>
    <row r="36" spans="2:9" x14ac:dyDescent="0.3">
      <c r="B36" s="21"/>
      <c r="C36" s="21"/>
      <c r="D36" s="21"/>
      <c r="E36" s="21"/>
      <c r="F36" s="21"/>
      <c r="G36" s="21"/>
      <c r="H36" s="21"/>
      <c r="I36" s="21"/>
    </row>
    <row r="37" spans="2:9" x14ac:dyDescent="0.3">
      <c r="B37" s="21"/>
      <c r="C37" s="21"/>
      <c r="D37" s="21"/>
      <c r="E37" s="21"/>
      <c r="F37" s="21"/>
      <c r="G37" s="21"/>
      <c r="H37" s="21"/>
      <c r="I37" s="21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B1:H12"/>
  <sheetViews>
    <sheetView workbookViewId="0">
      <selection activeCell="E18" sqref="E18"/>
    </sheetView>
  </sheetViews>
  <sheetFormatPr defaultRowHeight="14.4" x14ac:dyDescent="0.3"/>
  <cols>
    <col min="2" max="2" width="41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142" t="s">
        <v>39</v>
      </c>
      <c r="C2" s="142"/>
      <c r="D2" s="142"/>
      <c r="E2" s="142"/>
      <c r="F2" s="142"/>
      <c r="G2" s="142"/>
      <c r="H2" s="142"/>
    </row>
    <row r="3" spans="2:8" ht="17.399999999999999" x14ac:dyDescent="0.3">
      <c r="B3" s="39"/>
      <c r="C3" s="39"/>
      <c r="D3" s="39"/>
      <c r="E3" s="39"/>
      <c r="F3" s="40"/>
      <c r="G3" s="40"/>
      <c r="H3" s="40"/>
    </row>
    <row r="4" spans="2:8" ht="26.4" x14ac:dyDescent="0.3">
      <c r="B4" s="25" t="s">
        <v>8</v>
      </c>
      <c r="C4" s="25" t="s">
        <v>239</v>
      </c>
      <c r="D4" s="25" t="s">
        <v>72</v>
      </c>
      <c r="E4" s="25" t="s">
        <v>49</v>
      </c>
      <c r="F4" s="25" t="s">
        <v>240</v>
      </c>
      <c r="G4" s="25" t="s">
        <v>23</v>
      </c>
      <c r="H4" s="25" t="s">
        <v>50</v>
      </c>
    </row>
    <row r="5" spans="2:8" x14ac:dyDescent="0.3">
      <c r="B5" s="27">
        <v>1</v>
      </c>
      <c r="C5" s="27">
        <v>2</v>
      </c>
      <c r="D5" s="27">
        <v>3</v>
      </c>
      <c r="E5" s="27">
        <v>4</v>
      </c>
      <c r="F5" s="27">
        <v>5</v>
      </c>
      <c r="G5" s="27" t="s">
        <v>35</v>
      </c>
      <c r="H5" s="27" t="s">
        <v>36</v>
      </c>
    </row>
    <row r="6" spans="2:8" ht="15.75" customHeight="1" x14ac:dyDescent="0.3">
      <c r="B6" s="6" t="s">
        <v>47</v>
      </c>
      <c r="C6" s="92">
        <f>+C7</f>
        <v>23633214.43</v>
      </c>
      <c r="D6" s="92">
        <f>+D7</f>
        <v>31420084</v>
      </c>
      <c r="E6" s="92">
        <f>+E7</f>
        <v>27832084</v>
      </c>
      <c r="F6" s="110">
        <f>+F7</f>
        <v>24455970.739999998</v>
      </c>
      <c r="G6" s="110">
        <f>+G7</f>
        <v>103.481355921502</v>
      </c>
      <c r="H6" s="110">
        <f>+F6/E6*100</f>
        <v>87.869707277399698</v>
      </c>
    </row>
    <row r="7" spans="2:8" x14ac:dyDescent="0.3">
      <c r="B7" s="6" t="s">
        <v>9</v>
      </c>
      <c r="C7" s="103">
        <v>23633214.43</v>
      </c>
      <c r="D7" s="103">
        <v>31420084</v>
      </c>
      <c r="E7" s="103">
        <v>27832084</v>
      </c>
      <c r="F7" s="103">
        <v>24455970.739999998</v>
      </c>
      <c r="G7" s="103">
        <v>103.481355921502</v>
      </c>
      <c r="H7" s="103">
        <v>87.869707277399698</v>
      </c>
    </row>
    <row r="8" spans="2:8" x14ac:dyDescent="0.3">
      <c r="B8" s="14" t="s">
        <v>238</v>
      </c>
      <c r="C8" s="104">
        <v>23633214.43</v>
      </c>
      <c r="D8" s="104">
        <v>31420084</v>
      </c>
      <c r="E8" s="104">
        <v>27832084</v>
      </c>
      <c r="F8" s="104">
        <v>24455970.739999998</v>
      </c>
      <c r="G8" s="104">
        <v>103.481355921502</v>
      </c>
      <c r="H8" s="104">
        <v>87.869707277399698</v>
      </c>
    </row>
    <row r="10" spans="2:8" x14ac:dyDescent="0.3">
      <c r="B10" s="21"/>
      <c r="C10" s="21"/>
      <c r="D10" s="21"/>
      <c r="E10" s="21"/>
      <c r="F10" s="21"/>
      <c r="G10" s="21"/>
      <c r="H10" s="21"/>
    </row>
    <row r="11" spans="2:8" x14ac:dyDescent="0.3">
      <c r="B11" s="21"/>
      <c r="C11" s="21"/>
      <c r="D11" s="21"/>
      <c r="E11" s="21"/>
      <c r="F11" s="21"/>
      <c r="G11" s="21"/>
      <c r="H11" s="21"/>
    </row>
    <row r="12" spans="2:8" x14ac:dyDescent="0.3">
      <c r="B12" s="21"/>
      <c r="C12" s="21"/>
      <c r="D12" s="21"/>
      <c r="E12" s="21"/>
      <c r="F12" s="21"/>
      <c r="G12" s="21"/>
      <c r="H12" s="21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B1:L35"/>
  <sheetViews>
    <sheetView topLeftCell="A7" workbookViewId="0">
      <selection activeCell="G22" sqref="G22"/>
    </sheetView>
  </sheetViews>
  <sheetFormatPr defaultRowHeight="14.4" x14ac:dyDescent="0.3"/>
  <cols>
    <col min="2" max="2" width="4.6640625" customWidth="1"/>
    <col min="3" max="3" width="5.109375" customWidth="1"/>
    <col min="4" max="4" width="6" customWidth="1"/>
    <col min="5" max="5" width="6.88671875" customWidth="1"/>
    <col min="6" max="6" width="61.5546875" customWidth="1"/>
    <col min="7" max="10" width="25.33203125" customWidth="1"/>
    <col min="11" max="12" width="15.6640625" customWidth="1"/>
  </cols>
  <sheetData>
    <row r="1" spans="2:12" ht="18" customHeigh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3">
      <c r="B2" s="142" t="s">
        <v>13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2:12" ht="17.399999999999999" x14ac:dyDescent="0.3">
      <c r="B3" s="39"/>
      <c r="C3" s="39"/>
      <c r="D3" s="39"/>
      <c r="E3" s="39"/>
      <c r="F3" s="39"/>
      <c r="G3" s="39"/>
      <c r="H3" s="39"/>
      <c r="I3" s="39"/>
      <c r="J3" s="40"/>
      <c r="K3" s="40"/>
      <c r="L3" s="40"/>
    </row>
    <row r="4" spans="2:12" ht="18" customHeight="1" x14ac:dyDescent="0.3">
      <c r="B4" s="142" t="s">
        <v>53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2:12" ht="15.75" customHeight="1" x14ac:dyDescent="0.3">
      <c r="B5" s="142" t="s">
        <v>40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</row>
    <row r="6" spans="2:12" ht="17.399999999999999" x14ac:dyDescent="0.3">
      <c r="B6" s="39"/>
      <c r="C6" s="39"/>
      <c r="D6" s="39"/>
      <c r="E6" s="39"/>
      <c r="F6" s="39"/>
      <c r="G6" s="39"/>
      <c r="H6" s="39"/>
      <c r="I6" s="39"/>
      <c r="J6" s="40"/>
      <c r="K6" s="40"/>
      <c r="L6" s="40"/>
    </row>
    <row r="7" spans="2:12" ht="28.2" customHeight="1" x14ac:dyDescent="0.3">
      <c r="B7" s="165" t="s">
        <v>8</v>
      </c>
      <c r="C7" s="166"/>
      <c r="D7" s="166"/>
      <c r="E7" s="166"/>
      <c r="F7" s="167"/>
      <c r="G7" s="28" t="s">
        <v>71</v>
      </c>
      <c r="H7" s="28" t="s">
        <v>72</v>
      </c>
      <c r="I7" s="28" t="s">
        <v>49</v>
      </c>
      <c r="J7" s="28" t="s">
        <v>73</v>
      </c>
      <c r="K7" s="28" t="s">
        <v>23</v>
      </c>
      <c r="L7" s="28" t="s">
        <v>50</v>
      </c>
    </row>
    <row r="8" spans="2:12" x14ac:dyDescent="0.3">
      <c r="B8" s="165">
        <v>1</v>
      </c>
      <c r="C8" s="166"/>
      <c r="D8" s="166"/>
      <c r="E8" s="166"/>
      <c r="F8" s="167"/>
      <c r="G8" s="29">
        <v>2</v>
      </c>
      <c r="H8" s="29">
        <v>3</v>
      </c>
      <c r="I8" s="29">
        <v>4</v>
      </c>
      <c r="J8" s="29">
        <v>5</v>
      </c>
      <c r="K8" s="29" t="s">
        <v>35</v>
      </c>
      <c r="L8" s="29" t="s">
        <v>36</v>
      </c>
    </row>
    <row r="9" spans="2:12" x14ac:dyDescent="0.3">
      <c r="B9" s="6">
        <v>8</v>
      </c>
      <c r="C9" s="6"/>
      <c r="D9" s="6"/>
      <c r="E9" s="6"/>
      <c r="F9" s="6" t="s">
        <v>10</v>
      </c>
      <c r="G9" s="92">
        <v>139316527.36000001</v>
      </c>
      <c r="H9" s="92">
        <v>144540582</v>
      </c>
      <c r="I9" s="92">
        <v>144540582</v>
      </c>
      <c r="J9" s="106">
        <v>173401157.89999998</v>
      </c>
      <c r="K9" s="106">
        <v>124.46560446624095</v>
      </c>
      <c r="L9" s="106">
        <v>119.967109237183</v>
      </c>
    </row>
    <row r="10" spans="2:12" x14ac:dyDescent="0.3">
      <c r="B10" s="81"/>
      <c r="C10" s="9">
        <v>81</v>
      </c>
      <c r="D10" s="9"/>
      <c r="E10" s="9"/>
      <c r="F10" s="81" t="s">
        <v>241</v>
      </c>
      <c r="G10" s="87">
        <v>99305194.330000013</v>
      </c>
      <c r="H10" s="87">
        <v>88000000</v>
      </c>
      <c r="I10" s="87">
        <v>88000000</v>
      </c>
      <c r="J10" s="105">
        <v>128208486.95999999</v>
      </c>
      <c r="K10" s="105">
        <v>129.10551942927754</v>
      </c>
      <c r="L10" s="105">
        <v>145.69146245454544</v>
      </c>
    </row>
    <row r="11" spans="2:12" ht="35.4" customHeight="1" x14ac:dyDescent="0.3">
      <c r="B11" s="81"/>
      <c r="C11" s="7"/>
      <c r="D11" s="7">
        <v>816</v>
      </c>
      <c r="E11" s="7"/>
      <c r="F11" s="81" t="s">
        <v>242</v>
      </c>
      <c r="G11" s="87">
        <v>59488351.810000002</v>
      </c>
      <c r="H11" s="87"/>
      <c r="I11" s="87"/>
      <c r="J11" s="105">
        <v>91094762.150000006</v>
      </c>
      <c r="K11" s="105">
        <v>153.13041860858374</v>
      </c>
      <c r="L11" s="105"/>
    </row>
    <row r="12" spans="2:12" ht="19.8" customHeight="1" x14ac:dyDescent="0.3">
      <c r="B12" s="81"/>
      <c r="C12" s="7"/>
      <c r="D12" s="7"/>
      <c r="E12" s="7">
        <v>8163</v>
      </c>
      <c r="F12" s="81" t="s">
        <v>243</v>
      </c>
      <c r="G12" s="87">
        <v>43948456.039999999</v>
      </c>
      <c r="H12" s="87"/>
      <c r="I12" s="87"/>
      <c r="J12" s="105">
        <v>66459335.420000002</v>
      </c>
      <c r="K12" s="105">
        <v>151.22109263522606</v>
      </c>
      <c r="L12" s="105"/>
    </row>
    <row r="13" spans="2:12" x14ac:dyDescent="0.3">
      <c r="B13" s="81"/>
      <c r="C13" s="7"/>
      <c r="D13" s="7"/>
      <c r="E13" s="7">
        <v>8164</v>
      </c>
      <c r="F13" s="81" t="s">
        <v>244</v>
      </c>
      <c r="G13" s="87">
        <v>15539895.77</v>
      </c>
      <c r="H13" s="87"/>
      <c r="I13" s="87"/>
      <c r="J13" s="105">
        <v>24586765.190000001</v>
      </c>
      <c r="K13" s="105">
        <v>158.21705340820316</v>
      </c>
      <c r="L13" s="105"/>
    </row>
    <row r="14" spans="2:12" x14ac:dyDescent="0.3">
      <c r="B14" s="81"/>
      <c r="C14" s="7"/>
      <c r="D14" s="7">
        <v>818</v>
      </c>
      <c r="E14" s="7"/>
      <c r="F14" s="81" t="s">
        <v>245</v>
      </c>
      <c r="G14" s="87">
        <v>39816842.520000003</v>
      </c>
      <c r="H14" s="87"/>
      <c r="I14" s="87"/>
      <c r="J14" s="105">
        <v>37162386.350000001</v>
      </c>
      <c r="K14" s="105">
        <v>93.333333328310331</v>
      </c>
      <c r="L14" s="105"/>
    </row>
    <row r="15" spans="2:12" ht="27" customHeight="1" x14ac:dyDescent="0.3">
      <c r="B15" s="81"/>
      <c r="C15" s="7"/>
      <c r="D15" s="7"/>
      <c r="E15" s="7">
        <v>8181</v>
      </c>
      <c r="F15" s="81" t="s">
        <v>246</v>
      </c>
      <c r="G15" s="87">
        <v>39816842.520000003</v>
      </c>
      <c r="H15" s="87"/>
      <c r="I15" s="87"/>
      <c r="J15" s="105">
        <v>37162386.350000001</v>
      </c>
      <c r="K15" s="105">
        <v>93.333333328310331</v>
      </c>
      <c r="L15" s="105"/>
    </row>
    <row r="16" spans="2:12" x14ac:dyDescent="0.3">
      <c r="B16" s="81"/>
      <c r="C16" s="7">
        <v>83</v>
      </c>
      <c r="D16" s="7"/>
      <c r="E16" s="7"/>
      <c r="F16" s="81" t="s">
        <v>247</v>
      </c>
      <c r="G16" s="87"/>
      <c r="H16" s="87"/>
      <c r="I16" s="87"/>
      <c r="J16" s="105"/>
      <c r="K16" s="105"/>
      <c r="L16" s="105"/>
    </row>
    <row r="17" spans="2:12" ht="26.4" x14ac:dyDescent="0.3">
      <c r="B17" s="81"/>
      <c r="C17" s="7"/>
      <c r="D17" s="7">
        <v>833</v>
      </c>
      <c r="E17" s="7"/>
      <c r="F17" s="81" t="s">
        <v>248</v>
      </c>
      <c r="G17" s="87"/>
      <c r="H17" s="87"/>
      <c r="I17" s="87"/>
      <c r="J17" s="105"/>
      <c r="K17" s="105"/>
      <c r="L17" s="105"/>
    </row>
    <row r="18" spans="2:12" ht="26.4" x14ac:dyDescent="0.3">
      <c r="B18" s="81"/>
      <c r="C18" s="7"/>
      <c r="D18" s="7"/>
      <c r="E18" s="7">
        <v>8332</v>
      </c>
      <c r="F18" s="81" t="s">
        <v>249</v>
      </c>
      <c r="G18" s="87"/>
      <c r="H18" s="87"/>
      <c r="I18" s="87"/>
      <c r="J18" s="105"/>
      <c r="K18" s="105"/>
      <c r="L18" s="105"/>
    </row>
    <row r="19" spans="2:12" x14ac:dyDescent="0.3">
      <c r="B19" s="81"/>
      <c r="C19" s="7">
        <v>84</v>
      </c>
      <c r="D19" s="7"/>
      <c r="E19" s="7"/>
      <c r="F19" s="81" t="s">
        <v>15</v>
      </c>
      <c r="G19" s="87">
        <v>40011333.030000001</v>
      </c>
      <c r="H19" s="87">
        <v>56540582</v>
      </c>
      <c r="I19" s="87">
        <v>56540582</v>
      </c>
      <c r="J19" s="105">
        <v>45192670.939999998</v>
      </c>
      <c r="K19" s="105">
        <v>112.94967579839215</v>
      </c>
      <c r="L19" s="105">
        <v>79.929617526752722</v>
      </c>
    </row>
    <row r="20" spans="2:12" ht="26.4" x14ac:dyDescent="0.3">
      <c r="B20" s="81"/>
      <c r="C20" s="7"/>
      <c r="D20" s="7">
        <v>841</v>
      </c>
      <c r="E20" s="7"/>
      <c r="F20" s="81" t="s">
        <v>41</v>
      </c>
      <c r="G20" s="87">
        <v>40011333.030000001</v>
      </c>
      <c r="H20" s="87"/>
      <c r="I20" s="87"/>
      <c r="J20" s="105">
        <v>45192670.939999998</v>
      </c>
      <c r="K20" s="105">
        <v>112.94967579839215</v>
      </c>
      <c r="L20" s="105"/>
    </row>
    <row r="21" spans="2:12" ht="18.600000000000001" customHeight="1" x14ac:dyDescent="0.3">
      <c r="B21" s="81"/>
      <c r="C21" s="7"/>
      <c r="D21" s="7"/>
      <c r="E21" s="7">
        <v>8414</v>
      </c>
      <c r="F21" s="81" t="s">
        <v>250</v>
      </c>
      <c r="G21" s="87">
        <v>40011333.030000001</v>
      </c>
      <c r="H21" s="87"/>
      <c r="I21" s="87"/>
      <c r="J21" s="105">
        <v>45192670.939999998</v>
      </c>
      <c r="K21" s="105">
        <v>112.94967579839215</v>
      </c>
      <c r="L21" s="105"/>
    </row>
    <row r="22" spans="2:12" x14ac:dyDescent="0.3">
      <c r="B22" s="8">
        <v>5</v>
      </c>
      <c r="C22" s="8"/>
      <c r="D22" s="8"/>
      <c r="E22" s="8"/>
      <c r="F22" s="10" t="s">
        <v>11</v>
      </c>
      <c r="G22" s="92">
        <v>84102985.430000007</v>
      </c>
      <c r="H22" s="92">
        <v>99512112</v>
      </c>
      <c r="I22" s="92">
        <v>99512112</v>
      </c>
      <c r="J22" s="93">
        <v>83547787.950000003</v>
      </c>
      <c r="K22" s="93">
        <v>99.339859961972337</v>
      </c>
      <c r="L22" s="93">
        <v>83.957406059274476</v>
      </c>
    </row>
    <row r="23" spans="2:12" x14ac:dyDescent="0.3">
      <c r="B23" s="107"/>
      <c r="C23" s="9">
        <v>51</v>
      </c>
      <c r="D23" s="9"/>
      <c r="E23" s="9"/>
      <c r="F23" s="81" t="s">
        <v>255</v>
      </c>
      <c r="G23" s="87">
        <v>83971019.540000007</v>
      </c>
      <c r="H23" s="87">
        <v>99392112</v>
      </c>
      <c r="I23" s="89">
        <v>99392112</v>
      </c>
      <c r="J23" s="88">
        <v>83493101.689999998</v>
      </c>
      <c r="K23" s="88">
        <v>99.430853820022563</v>
      </c>
      <c r="L23" s="88">
        <v>84.003750408281903</v>
      </c>
    </row>
    <row r="24" spans="2:12" ht="26.4" x14ac:dyDescent="0.3">
      <c r="B24" s="107"/>
      <c r="C24" s="9"/>
      <c r="D24" s="9">
        <v>516</v>
      </c>
      <c r="E24" s="15"/>
      <c r="F24" s="81" t="s">
        <v>256</v>
      </c>
      <c r="G24" s="87">
        <v>46808633.189999998</v>
      </c>
      <c r="H24" s="87"/>
      <c r="I24" s="89"/>
      <c r="J24" s="88">
        <v>83493101.689999998</v>
      </c>
      <c r="K24" s="88">
        <v>178.37115933527645</v>
      </c>
      <c r="L24" s="88"/>
    </row>
    <row r="25" spans="2:12" x14ac:dyDescent="0.3">
      <c r="B25" s="107"/>
      <c r="C25" s="9"/>
      <c r="D25" s="9"/>
      <c r="E25" s="15">
        <v>5163</v>
      </c>
      <c r="F25" s="81" t="s">
        <v>257</v>
      </c>
      <c r="G25" s="87">
        <v>18193888.16</v>
      </c>
      <c r="H25" s="87"/>
      <c r="I25" s="89"/>
      <c r="J25" s="88">
        <v>42792955.799999997</v>
      </c>
      <c r="K25" s="88">
        <v>235.20511626581305</v>
      </c>
      <c r="L25" s="88"/>
    </row>
    <row r="26" spans="2:12" x14ac:dyDescent="0.3">
      <c r="B26" s="107"/>
      <c r="C26" s="9"/>
      <c r="D26" s="9"/>
      <c r="E26" s="15">
        <v>5164</v>
      </c>
      <c r="F26" s="81" t="s">
        <v>258</v>
      </c>
      <c r="G26" s="87">
        <v>28614745.030000001</v>
      </c>
      <c r="H26" s="87"/>
      <c r="I26" s="89"/>
      <c r="J26" s="88">
        <v>40700145.890000001</v>
      </c>
      <c r="K26" s="88">
        <v>142.23487173249154</v>
      </c>
      <c r="L26" s="88"/>
    </row>
    <row r="27" spans="2:12" x14ac:dyDescent="0.3">
      <c r="B27" s="107"/>
      <c r="C27" s="9"/>
      <c r="D27" s="9">
        <v>518</v>
      </c>
      <c r="E27" s="15"/>
      <c r="F27" s="81" t="s">
        <v>259</v>
      </c>
      <c r="G27" s="87">
        <v>37162386.350000001</v>
      </c>
      <c r="H27" s="87"/>
      <c r="I27" s="89"/>
      <c r="J27" s="88"/>
      <c r="K27" s="88"/>
      <c r="L27" s="88"/>
    </row>
    <row r="28" spans="2:12" ht="26.4" x14ac:dyDescent="0.3">
      <c r="B28" s="107"/>
      <c r="C28" s="9"/>
      <c r="D28" s="9"/>
      <c r="E28" s="15">
        <v>5181</v>
      </c>
      <c r="F28" s="81" t="s">
        <v>260</v>
      </c>
      <c r="G28" s="87">
        <v>37162386.350000001</v>
      </c>
      <c r="H28" s="87"/>
      <c r="I28" s="89"/>
      <c r="J28" s="88"/>
      <c r="K28" s="88"/>
      <c r="L28" s="88"/>
    </row>
    <row r="29" spans="2:12" x14ac:dyDescent="0.3">
      <c r="B29" s="107"/>
      <c r="C29" s="9">
        <v>53</v>
      </c>
      <c r="D29" s="9"/>
      <c r="E29" s="15"/>
      <c r="F29" s="81" t="s">
        <v>261</v>
      </c>
      <c r="G29" s="87">
        <v>131965.89000000001</v>
      </c>
      <c r="H29" s="87">
        <v>120000</v>
      </c>
      <c r="I29" s="89">
        <v>120000</v>
      </c>
      <c r="J29" s="88">
        <v>54686.26</v>
      </c>
      <c r="K29" s="88">
        <v>41.439693241943047</v>
      </c>
      <c r="L29" s="88">
        <v>45.571883333333332</v>
      </c>
    </row>
    <row r="30" spans="2:12" ht="26.4" x14ac:dyDescent="0.3">
      <c r="B30" s="107"/>
      <c r="C30" s="9"/>
      <c r="D30" s="9">
        <v>533</v>
      </c>
      <c r="E30" s="15"/>
      <c r="F30" s="81" t="s">
        <v>262</v>
      </c>
      <c r="G30" s="87">
        <v>131965.89000000001</v>
      </c>
      <c r="H30" s="87"/>
      <c r="I30" s="89"/>
      <c r="J30" s="88">
        <v>54686.26</v>
      </c>
      <c r="K30" s="88">
        <v>41.439693241943047</v>
      </c>
      <c r="L30" s="88"/>
    </row>
    <row r="31" spans="2:12" ht="26.4" x14ac:dyDescent="0.3">
      <c r="B31" s="107"/>
      <c r="C31" s="9"/>
      <c r="D31" s="9"/>
      <c r="E31" s="15">
        <v>5332</v>
      </c>
      <c r="F31" s="81" t="s">
        <v>249</v>
      </c>
      <c r="G31" s="87">
        <v>131965.89000000001</v>
      </c>
      <c r="H31" s="87"/>
      <c r="I31" s="89"/>
      <c r="J31" s="88">
        <v>54686.26</v>
      </c>
      <c r="K31" s="88">
        <v>41.439693241943047</v>
      </c>
      <c r="L31" s="88"/>
    </row>
    <row r="33" spans="2:12" x14ac:dyDescent="0.3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2:12" x14ac:dyDescent="0.3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2:12" x14ac:dyDescent="0.3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fitToPage="1"/>
  </sheetPr>
  <dimension ref="B1:H22"/>
  <sheetViews>
    <sheetView workbookViewId="0">
      <selection activeCell="H12" sqref="H12"/>
    </sheetView>
  </sheetViews>
  <sheetFormatPr defaultRowHeight="14.4" x14ac:dyDescent="0.3"/>
  <cols>
    <col min="2" max="2" width="42.88671875" customWidth="1"/>
    <col min="3" max="5" width="25.33203125" customWidth="1"/>
    <col min="6" max="6" width="34.109375" customWidth="1"/>
    <col min="7" max="7" width="12.33203125" customWidth="1"/>
    <col min="8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142" t="s">
        <v>42</v>
      </c>
      <c r="C2" s="142"/>
      <c r="D2" s="142"/>
      <c r="E2" s="142"/>
      <c r="F2" s="142"/>
      <c r="G2" s="142"/>
      <c r="H2" s="142"/>
    </row>
    <row r="3" spans="2:8" ht="17.399999999999999" x14ac:dyDescent="0.3">
      <c r="B3" s="39"/>
      <c r="C3" s="39"/>
      <c r="D3" s="39"/>
      <c r="E3" s="39"/>
      <c r="F3" s="40"/>
      <c r="G3" s="40"/>
      <c r="H3" s="40"/>
    </row>
    <row r="4" spans="2:8" ht="26.4" x14ac:dyDescent="0.3">
      <c r="B4" s="25" t="s">
        <v>8</v>
      </c>
      <c r="C4" s="25" t="s">
        <v>263</v>
      </c>
      <c r="D4" s="25" t="s">
        <v>72</v>
      </c>
      <c r="E4" s="25" t="s">
        <v>49</v>
      </c>
      <c r="F4" s="25" t="s">
        <v>264</v>
      </c>
      <c r="G4" s="25" t="s">
        <v>23</v>
      </c>
      <c r="H4" s="25" t="s">
        <v>50</v>
      </c>
    </row>
    <row r="5" spans="2:8" x14ac:dyDescent="0.3">
      <c r="B5" s="25">
        <v>1</v>
      </c>
      <c r="C5" s="25">
        <v>2</v>
      </c>
      <c r="D5" s="25">
        <v>3</v>
      </c>
      <c r="E5" s="25">
        <v>4</v>
      </c>
      <c r="F5" s="25">
        <v>5</v>
      </c>
      <c r="G5" s="25" t="s">
        <v>35</v>
      </c>
      <c r="H5" s="25" t="s">
        <v>36</v>
      </c>
    </row>
    <row r="6" spans="2:8" x14ac:dyDescent="0.3">
      <c r="B6" s="6" t="s">
        <v>44</v>
      </c>
      <c r="C6" s="92">
        <v>139312446.31</v>
      </c>
      <c r="D6" s="92">
        <v>144540582</v>
      </c>
      <c r="E6" s="108">
        <v>144540582</v>
      </c>
      <c r="F6" s="93">
        <v>173401157.89999998</v>
      </c>
      <c r="G6" s="93">
        <f>+F6/C6*100</f>
        <v>124.46925058953117</v>
      </c>
      <c r="H6" s="93">
        <f t="shared" ref="H6:H20" si="0">+F6/E6*100</f>
        <v>119.96710923718294</v>
      </c>
    </row>
    <row r="7" spans="2:8" x14ac:dyDescent="0.3">
      <c r="B7" s="90" t="s">
        <v>229</v>
      </c>
      <c r="C7" s="87">
        <v>40011333.039999999</v>
      </c>
      <c r="D7" s="87">
        <v>56540582</v>
      </c>
      <c r="E7" s="87">
        <v>56540582</v>
      </c>
      <c r="F7" s="88">
        <v>45192670.939999998</v>
      </c>
      <c r="G7" s="88">
        <f>F7/C7*100</f>
        <v>112.94967577016276</v>
      </c>
      <c r="H7" s="88">
        <f t="shared" si="0"/>
        <v>79.929617526752722</v>
      </c>
    </row>
    <row r="8" spans="2:8" x14ac:dyDescent="0.3">
      <c r="B8" s="13" t="s">
        <v>232</v>
      </c>
      <c r="C8" s="87">
        <v>26765116</v>
      </c>
      <c r="D8" s="87">
        <v>29969950</v>
      </c>
      <c r="E8" s="87">
        <v>29969950</v>
      </c>
      <c r="F8" s="88">
        <v>18965397.510000002</v>
      </c>
      <c r="G8" s="88">
        <f>+F8/C8*100</f>
        <v>70.858641188029978</v>
      </c>
      <c r="H8" s="88">
        <f t="shared" si="0"/>
        <v>63.281378547511771</v>
      </c>
    </row>
    <row r="9" spans="2:8" x14ac:dyDescent="0.3">
      <c r="B9" s="12" t="s">
        <v>233</v>
      </c>
      <c r="C9" s="87">
        <v>13246217.039999999</v>
      </c>
      <c r="D9" s="87">
        <v>26570632</v>
      </c>
      <c r="E9" s="87">
        <v>26570632</v>
      </c>
      <c r="F9" s="88">
        <v>26227273.43</v>
      </c>
      <c r="G9" s="88">
        <f>+F9/C9*100</f>
        <v>197.99821602500333</v>
      </c>
      <c r="H9" s="88">
        <f t="shared" si="0"/>
        <v>98.707751588294926</v>
      </c>
    </row>
    <row r="10" spans="2:8" x14ac:dyDescent="0.3">
      <c r="B10" s="91" t="s">
        <v>236</v>
      </c>
      <c r="C10" s="92">
        <v>99301113.269999996</v>
      </c>
      <c r="D10" s="92">
        <v>88000000</v>
      </c>
      <c r="E10" s="108">
        <v>88000000</v>
      </c>
      <c r="F10" s="93">
        <v>128208486.95999999</v>
      </c>
      <c r="G10" s="93">
        <f>+F10/C10*100</f>
        <v>129.11082538561351</v>
      </c>
      <c r="H10" s="93">
        <f t="shared" si="0"/>
        <v>145.69146245454544</v>
      </c>
    </row>
    <row r="11" spans="2:8" ht="26.4" x14ac:dyDescent="0.3">
      <c r="B11" s="12" t="s">
        <v>237</v>
      </c>
      <c r="C11" s="87">
        <v>99305194.340000004</v>
      </c>
      <c r="D11" s="87">
        <v>88000000</v>
      </c>
      <c r="E11" s="89">
        <v>88000000</v>
      </c>
      <c r="F11" s="88">
        <v>128208486.95999999</v>
      </c>
      <c r="G11" s="88">
        <f>+G10</f>
        <v>129.11082538561351</v>
      </c>
      <c r="H11" s="88">
        <f t="shared" si="0"/>
        <v>145.69146245454544</v>
      </c>
    </row>
    <row r="12" spans="2:8" ht="15.75" customHeight="1" x14ac:dyDescent="0.3">
      <c r="B12" s="6" t="s">
        <v>45</v>
      </c>
      <c r="C12" s="92">
        <f>+C13+C16+C19</f>
        <v>84102985.430000007</v>
      </c>
      <c r="D12" s="92">
        <f>+D13+D16+D19</f>
        <v>99512112</v>
      </c>
      <c r="E12" s="92">
        <f>+E13+E16+E19</f>
        <v>99512112</v>
      </c>
      <c r="F12" s="92">
        <f>+F13+F16+F19</f>
        <v>83547787.949999988</v>
      </c>
      <c r="G12" s="93">
        <f>+F12/C12*100</f>
        <v>99.339859961972323</v>
      </c>
      <c r="H12" s="93">
        <f t="shared" si="0"/>
        <v>83.957406059274462</v>
      </c>
    </row>
    <row r="13" spans="2:8" ht="15.75" customHeight="1" x14ac:dyDescent="0.3">
      <c r="B13" s="91" t="s">
        <v>17</v>
      </c>
      <c r="C13" s="92">
        <v>3810875.51</v>
      </c>
      <c r="D13" s="92">
        <v>3472512</v>
      </c>
      <c r="E13" s="92">
        <v>3472512</v>
      </c>
      <c r="F13" s="93">
        <v>3401521.01</v>
      </c>
      <c r="G13" s="93">
        <v>89.258255775455652</v>
      </c>
      <c r="H13" s="93">
        <f t="shared" si="0"/>
        <v>97.955630102934123</v>
      </c>
    </row>
    <row r="14" spans="2:8" x14ac:dyDescent="0.3">
      <c r="B14" s="12" t="s">
        <v>18</v>
      </c>
      <c r="C14" s="87"/>
      <c r="D14" s="87">
        <v>120000</v>
      </c>
      <c r="E14" s="87">
        <v>120000</v>
      </c>
      <c r="F14" s="88">
        <v>54686.26</v>
      </c>
      <c r="G14" s="88"/>
      <c r="H14" s="88">
        <f t="shared" si="0"/>
        <v>45.571883333333332</v>
      </c>
    </row>
    <row r="15" spans="2:8" x14ac:dyDescent="0.3">
      <c r="B15" s="13" t="s">
        <v>19</v>
      </c>
      <c r="C15" s="87">
        <v>3810875.51</v>
      </c>
      <c r="D15" s="87">
        <v>3352512</v>
      </c>
      <c r="E15" s="87">
        <v>3352512</v>
      </c>
      <c r="F15" s="88">
        <v>3346834.75</v>
      </c>
      <c r="G15" s="88">
        <f>+F15/C15*100</f>
        <v>87.823250620957708</v>
      </c>
      <c r="H15" s="88">
        <f t="shared" si="0"/>
        <v>99.830656832846529</v>
      </c>
    </row>
    <row r="16" spans="2:8" x14ac:dyDescent="0.3">
      <c r="B16" s="90" t="s">
        <v>229</v>
      </c>
      <c r="C16" s="92">
        <v>57265298.170000002</v>
      </c>
      <c r="D16" s="92">
        <v>56540582</v>
      </c>
      <c r="E16" s="92">
        <v>56540582</v>
      </c>
      <c r="F16" s="93">
        <v>45192670.939999998</v>
      </c>
      <c r="G16" s="93">
        <f>+F16/C16*100</f>
        <v>78.918074967215347</v>
      </c>
      <c r="H16" s="93">
        <f t="shared" si="0"/>
        <v>79.929617526752722</v>
      </c>
    </row>
    <row r="17" spans="2:8" x14ac:dyDescent="0.3">
      <c r="B17" s="13" t="s">
        <v>232</v>
      </c>
      <c r="C17" s="87">
        <v>44019081.100000001</v>
      </c>
      <c r="D17" s="87">
        <v>29969950</v>
      </c>
      <c r="E17" s="89">
        <v>29969950</v>
      </c>
      <c r="F17" s="88">
        <v>18965397.510000002</v>
      </c>
      <c r="G17" s="88">
        <f>F17/C17*100</f>
        <v>43.08449207950413</v>
      </c>
      <c r="H17" s="88">
        <f t="shared" si="0"/>
        <v>63.281378547511771</v>
      </c>
    </row>
    <row r="18" spans="2:8" x14ac:dyDescent="0.3">
      <c r="B18" s="12" t="s">
        <v>233</v>
      </c>
      <c r="C18" s="87">
        <v>13246217.07</v>
      </c>
      <c r="D18" s="87">
        <v>26570632</v>
      </c>
      <c r="E18" s="89">
        <v>26570632</v>
      </c>
      <c r="F18" s="88">
        <v>26227273.43</v>
      </c>
      <c r="G18" s="88">
        <f>+F18/C18*100</f>
        <v>197.99821557657745</v>
      </c>
      <c r="H18" s="88">
        <f t="shared" si="0"/>
        <v>98.707751588294926</v>
      </c>
    </row>
    <row r="19" spans="2:8" x14ac:dyDescent="0.3">
      <c r="B19" s="91" t="s">
        <v>236</v>
      </c>
      <c r="C19" s="92">
        <v>23026811.75</v>
      </c>
      <c r="D19" s="92">
        <v>39499018</v>
      </c>
      <c r="E19" s="108">
        <v>39499018</v>
      </c>
      <c r="F19" s="93">
        <v>34953596</v>
      </c>
      <c r="G19" s="93">
        <f>+F19/C19*100</f>
        <v>151.79520456191682</v>
      </c>
      <c r="H19" s="93">
        <f t="shared" si="0"/>
        <v>88.492316441892299</v>
      </c>
    </row>
    <row r="20" spans="2:8" ht="26.4" x14ac:dyDescent="0.3">
      <c r="B20" s="12" t="s">
        <v>237</v>
      </c>
      <c r="C20" s="87">
        <v>23026811.75</v>
      </c>
      <c r="D20" s="87">
        <v>39499018</v>
      </c>
      <c r="E20" s="89">
        <v>39499018</v>
      </c>
      <c r="F20" s="88">
        <v>34953596</v>
      </c>
      <c r="G20" s="88">
        <f>+F20/C20*100</f>
        <v>151.79520456191682</v>
      </c>
      <c r="H20" s="88">
        <f t="shared" si="0"/>
        <v>88.492316441892299</v>
      </c>
    </row>
    <row r="22" spans="2:8" x14ac:dyDescent="0.3">
      <c r="B22" s="32"/>
      <c r="C22" s="32"/>
      <c r="D22" s="32"/>
      <c r="E22" s="32"/>
      <c r="F22" s="32"/>
      <c r="G22" s="32"/>
      <c r="H22" s="32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fitToPage="1"/>
  </sheetPr>
  <dimension ref="B1:K423"/>
  <sheetViews>
    <sheetView topLeftCell="B1" workbookViewId="0">
      <selection activeCell="D8" sqref="D8:G8"/>
    </sheetView>
  </sheetViews>
  <sheetFormatPr defaultRowHeight="14.4" x14ac:dyDescent="0.3"/>
  <cols>
    <col min="2" max="2" width="19.77734375" customWidth="1"/>
    <col min="3" max="3" width="49" customWidth="1"/>
    <col min="4" max="4" width="19.33203125" customWidth="1"/>
    <col min="5" max="5" width="20.6640625" customWidth="1"/>
    <col min="6" max="6" width="19" customWidth="1"/>
    <col min="7" max="7" width="11.77734375" customWidth="1"/>
    <col min="8" max="8" width="24.33203125" customWidth="1"/>
  </cols>
  <sheetData>
    <row r="1" spans="2:8" ht="17.399999999999999" x14ac:dyDescent="0.3">
      <c r="B1" s="3"/>
      <c r="C1" s="3"/>
      <c r="D1" s="3"/>
      <c r="E1" s="3"/>
      <c r="F1" s="3"/>
      <c r="G1" s="4"/>
      <c r="H1" s="4"/>
    </row>
    <row r="2" spans="2:8" ht="18" customHeight="1" x14ac:dyDescent="0.3">
      <c r="B2" s="142" t="s">
        <v>12</v>
      </c>
      <c r="C2" s="142"/>
      <c r="D2" s="142"/>
      <c r="E2" s="142"/>
      <c r="F2" s="142"/>
      <c r="G2" s="142"/>
      <c r="H2" s="16"/>
    </row>
    <row r="3" spans="2:8" ht="17.399999999999999" x14ac:dyDescent="0.3">
      <c r="B3" s="39"/>
      <c r="C3" s="39"/>
      <c r="D3" s="39"/>
      <c r="E3" s="39"/>
      <c r="F3" s="39"/>
      <c r="G3" s="40"/>
      <c r="H3" s="4"/>
    </row>
    <row r="4" spans="2:8" ht="15.6" x14ac:dyDescent="0.3">
      <c r="B4" s="171" t="s">
        <v>55</v>
      </c>
      <c r="C4" s="171"/>
      <c r="D4" s="171"/>
      <c r="E4" s="171"/>
      <c r="F4" s="171"/>
      <c r="G4" s="171"/>
    </row>
    <row r="5" spans="2:8" ht="17.399999999999999" x14ac:dyDescent="0.3">
      <c r="B5" s="39"/>
      <c r="C5" s="39"/>
      <c r="D5" s="39"/>
      <c r="E5" s="39"/>
      <c r="F5" s="39"/>
      <c r="G5" s="40"/>
    </row>
    <row r="6" spans="2:8" ht="26.4" x14ac:dyDescent="0.3">
      <c r="B6" s="165" t="s">
        <v>8</v>
      </c>
      <c r="C6" s="167"/>
      <c r="D6" s="25" t="s">
        <v>72</v>
      </c>
      <c r="E6" s="25" t="s">
        <v>49</v>
      </c>
      <c r="F6" s="25" t="s">
        <v>240</v>
      </c>
      <c r="G6" s="25" t="s">
        <v>50</v>
      </c>
    </row>
    <row r="7" spans="2:8" s="30" customFormat="1" ht="10.199999999999999" x14ac:dyDescent="0.2">
      <c r="B7" s="169">
        <v>1</v>
      </c>
      <c r="C7" s="170"/>
      <c r="D7" s="27">
        <v>2</v>
      </c>
      <c r="E7" s="27">
        <v>3</v>
      </c>
      <c r="F7" s="27">
        <v>4</v>
      </c>
      <c r="G7" s="27" t="s">
        <v>43</v>
      </c>
    </row>
    <row r="8" spans="2:8" s="30" customFormat="1" ht="26.4" x14ac:dyDescent="0.2">
      <c r="B8" s="112" t="s">
        <v>265</v>
      </c>
      <c r="C8" s="83" t="s">
        <v>294</v>
      </c>
      <c r="D8" s="121">
        <v>130932196</v>
      </c>
      <c r="E8" s="122">
        <v>127344196</v>
      </c>
      <c r="F8" s="123">
        <v>108003758.69</v>
      </c>
      <c r="G8" s="123">
        <f>+F8/E8*100</f>
        <v>84.812470518876253</v>
      </c>
    </row>
    <row r="9" spans="2:8" s="30" customFormat="1" ht="13.2" x14ac:dyDescent="0.2">
      <c r="B9" s="113" t="s">
        <v>107</v>
      </c>
      <c r="C9" s="114" t="s">
        <v>295</v>
      </c>
      <c r="D9" s="121">
        <v>130932196</v>
      </c>
      <c r="E9" s="122">
        <v>127344196</v>
      </c>
      <c r="F9" s="123">
        <v>108003758.69</v>
      </c>
      <c r="G9" s="123">
        <f>+F9/E9*100</f>
        <v>84.812470518876253</v>
      </c>
    </row>
    <row r="10" spans="2:8" s="30" customFormat="1" ht="26.4" x14ac:dyDescent="0.2">
      <c r="B10" s="115" t="s">
        <v>266</v>
      </c>
      <c r="C10" s="116" t="s">
        <v>296</v>
      </c>
      <c r="D10" s="121">
        <v>130932196</v>
      </c>
      <c r="E10" s="122">
        <v>127344196</v>
      </c>
      <c r="F10" s="123">
        <v>108003758.69</v>
      </c>
      <c r="G10" s="123">
        <f>+F10/E10*100</f>
        <v>84.812470518876253</v>
      </c>
    </row>
    <row r="11" spans="2:8" s="30" customFormat="1" ht="13.2" x14ac:dyDescent="0.2">
      <c r="B11" s="133" t="s">
        <v>267</v>
      </c>
      <c r="C11" s="78" t="s">
        <v>297</v>
      </c>
      <c r="D11" s="121">
        <v>6066604</v>
      </c>
      <c r="E11" s="122">
        <v>6066604</v>
      </c>
      <c r="F11" s="123">
        <v>5778030.3899999997</v>
      </c>
      <c r="G11" s="123">
        <v>95.243243007125599</v>
      </c>
    </row>
    <row r="12" spans="2:8" s="30" customFormat="1" ht="13.2" x14ac:dyDescent="0.2">
      <c r="B12" s="71">
        <v>1</v>
      </c>
      <c r="C12" s="81" t="s">
        <v>217</v>
      </c>
      <c r="D12" s="124">
        <f>+D13</f>
        <v>6054377</v>
      </c>
      <c r="E12" s="125">
        <f>+E13</f>
        <v>6054377</v>
      </c>
      <c r="F12" s="126">
        <f>+F13</f>
        <v>5750137.0199999996</v>
      </c>
      <c r="G12" s="126">
        <f>+F12/E12*100</f>
        <v>94.974875532197615</v>
      </c>
    </row>
    <row r="13" spans="2:8" s="30" customFormat="1" ht="13.2" x14ac:dyDescent="0.2">
      <c r="B13" s="73" t="s">
        <v>218</v>
      </c>
      <c r="C13" s="81" t="s">
        <v>217</v>
      </c>
      <c r="D13" s="124">
        <v>6054377</v>
      </c>
      <c r="E13" s="125">
        <v>6054377</v>
      </c>
      <c r="F13" s="126">
        <v>5750137.0199999996</v>
      </c>
      <c r="G13" s="126">
        <v>94.974875532197601</v>
      </c>
    </row>
    <row r="14" spans="2:8" s="30" customFormat="1" ht="13.2" x14ac:dyDescent="0.2">
      <c r="B14" s="82" t="s">
        <v>98</v>
      </c>
      <c r="C14" s="81" t="s">
        <v>5</v>
      </c>
      <c r="D14" s="124">
        <v>4255950</v>
      </c>
      <c r="E14" s="125">
        <v>4255950</v>
      </c>
      <c r="F14" s="126">
        <v>4236190.9800000004</v>
      </c>
      <c r="G14" s="126">
        <v>99.535731857752097</v>
      </c>
    </row>
    <row r="15" spans="2:8" s="30" customFormat="1" ht="13.2" x14ac:dyDescent="0.2">
      <c r="B15" s="117" t="s">
        <v>99</v>
      </c>
      <c r="C15" s="118" t="s">
        <v>32</v>
      </c>
      <c r="D15" s="124"/>
      <c r="E15" s="125"/>
      <c r="F15" s="126">
        <v>2927976.99</v>
      </c>
      <c r="G15" s="126"/>
    </row>
    <row r="16" spans="2:8" s="30" customFormat="1" ht="13.2" x14ac:dyDescent="0.2">
      <c r="B16" s="119" t="s">
        <v>100</v>
      </c>
      <c r="C16" s="120" t="s">
        <v>101</v>
      </c>
      <c r="D16" s="124"/>
      <c r="E16" s="125"/>
      <c r="F16" s="126">
        <v>46879.56</v>
      </c>
      <c r="G16" s="126"/>
    </row>
    <row r="17" spans="2:7" s="30" customFormat="1" ht="13.2" x14ac:dyDescent="0.2">
      <c r="B17" s="69" t="s">
        <v>103</v>
      </c>
      <c r="C17" s="84" t="s">
        <v>102</v>
      </c>
      <c r="D17" s="124"/>
      <c r="E17" s="125"/>
      <c r="F17" s="126">
        <v>715775.1</v>
      </c>
      <c r="G17" s="126"/>
    </row>
    <row r="18" spans="2:7" s="30" customFormat="1" ht="13.2" x14ac:dyDescent="0.2">
      <c r="B18" s="71" t="s">
        <v>105</v>
      </c>
      <c r="C18" s="81" t="s">
        <v>106</v>
      </c>
      <c r="D18" s="124"/>
      <c r="E18" s="125"/>
      <c r="F18" s="126">
        <v>545559.32999999996</v>
      </c>
      <c r="G18" s="126"/>
    </row>
    <row r="19" spans="2:7" s="30" customFormat="1" ht="13.2" x14ac:dyDescent="0.2">
      <c r="B19" s="73" t="s">
        <v>107</v>
      </c>
      <c r="C19" s="81" t="s">
        <v>14</v>
      </c>
      <c r="D19" s="124">
        <v>1661259</v>
      </c>
      <c r="E19" s="125">
        <v>1661259</v>
      </c>
      <c r="F19" s="126">
        <v>1384526.65</v>
      </c>
      <c r="G19" s="126">
        <v>83.342010487226901</v>
      </c>
    </row>
    <row r="20" spans="2:7" s="30" customFormat="1" ht="13.2" x14ac:dyDescent="0.2">
      <c r="B20" s="82" t="s">
        <v>108</v>
      </c>
      <c r="C20" s="81" t="s">
        <v>34</v>
      </c>
      <c r="D20" s="124"/>
      <c r="E20" s="125"/>
      <c r="F20" s="126">
        <v>44807.03</v>
      </c>
      <c r="G20" s="126"/>
    </row>
    <row r="21" spans="2:7" s="30" customFormat="1" ht="13.2" x14ac:dyDescent="0.2">
      <c r="B21" s="117" t="s">
        <v>109</v>
      </c>
      <c r="C21" s="118" t="s">
        <v>110</v>
      </c>
      <c r="D21" s="124"/>
      <c r="E21" s="125"/>
      <c r="F21" s="126">
        <v>156359.57999999999</v>
      </c>
      <c r="G21" s="126"/>
    </row>
    <row r="22" spans="2:7" s="30" customFormat="1" ht="13.2" x14ac:dyDescent="0.2">
      <c r="B22" s="119" t="s">
        <v>111</v>
      </c>
      <c r="C22" s="120" t="s">
        <v>112</v>
      </c>
      <c r="D22" s="124"/>
      <c r="E22" s="125"/>
      <c r="F22" s="126">
        <v>5674.65</v>
      </c>
      <c r="G22" s="126"/>
    </row>
    <row r="23" spans="2:7" s="30" customFormat="1" ht="13.2" x14ac:dyDescent="0.2">
      <c r="B23" s="69" t="s">
        <v>113</v>
      </c>
      <c r="C23" s="84" t="s">
        <v>114</v>
      </c>
      <c r="D23" s="124"/>
      <c r="E23" s="125"/>
      <c r="F23" s="126">
        <v>2188.4</v>
      </c>
      <c r="G23" s="126"/>
    </row>
    <row r="24" spans="2:7" s="30" customFormat="1" ht="13.2" x14ac:dyDescent="0.2">
      <c r="B24" s="71" t="s">
        <v>116</v>
      </c>
      <c r="C24" s="81" t="s">
        <v>117</v>
      </c>
      <c r="D24" s="124"/>
      <c r="E24" s="125"/>
      <c r="F24" s="126">
        <v>24656.02</v>
      </c>
      <c r="G24" s="126"/>
    </row>
    <row r="25" spans="2:7" s="30" customFormat="1" ht="13.2" x14ac:dyDescent="0.2">
      <c r="B25" s="73" t="s">
        <v>118</v>
      </c>
      <c r="C25" s="81" t="s">
        <v>119</v>
      </c>
      <c r="D25" s="124"/>
      <c r="E25" s="125"/>
      <c r="F25" s="126">
        <v>96475.94</v>
      </c>
      <c r="G25" s="126"/>
    </row>
    <row r="26" spans="2:7" s="30" customFormat="1" ht="13.2" x14ac:dyDescent="0.2">
      <c r="B26" s="82" t="s">
        <v>120</v>
      </c>
      <c r="C26" s="81" t="s">
        <v>121</v>
      </c>
      <c r="D26" s="124"/>
      <c r="E26" s="125"/>
      <c r="F26" s="126">
        <v>3373.38</v>
      </c>
      <c r="G26" s="126"/>
    </row>
    <row r="27" spans="2:7" s="30" customFormat="1" ht="13.2" x14ac:dyDescent="0.2">
      <c r="B27" s="117" t="s">
        <v>122</v>
      </c>
      <c r="C27" s="118" t="s">
        <v>123</v>
      </c>
      <c r="D27" s="124"/>
      <c r="E27" s="125"/>
      <c r="F27" s="126">
        <v>8011.47</v>
      </c>
      <c r="G27" s="126"/>
    </row>
    <row r="28" spans="2:7" s="30" customFormat="1" ht="13.2" x14ac:dyDescent="0.2">
      <c r="B28" s="119" t="s">
        <v>127</v>
      </c>
      <c r="C28" s="120" t="s">
        <v>128</v>
      </c>
      <c r="D28" s="124"/>
      <c r="E28" s="125"/>
      <c r="F28" s="126">
        <v>40127.5</v>
      </c>
      <c r="G28" s="126"/>
    </row>
    <row r="29" spans="2:7" s="30" customFormat="1" ht="13.2" x14ac:dyDescent="0.2">
      <c r="B29" s="69" t="s">
        <v>129</v>
      </c>
      <c r="C29" s="84" t="s">
        <v>130</v>
      </c>
      <c r="D29" s="124"/>
      <c r="E29" s="125"/>
      <c r="F29" s="126">
        <v>76217.83</v>
      </c>
      <c r="G29" s="126"/>
    </row>
    <row r="30" spans="2:7" s="30" customFormat="1" ht="13.2" x14ac:dyDescent="0.2">
      <c r="B30" s="71" t="s">
        <v>131</v>
      </c>
      <c r="C30" s="81" t="s">
        <v>132</v>
      </c>
      <c r="D30" s="124"/>
      <c r="E30" s="125"/>
      <c r="F30" s="126">
        <v>89071.91</v>
      </c>
      <c r="G30" s="126"/>
    </row>
    <row r="31" spans="2:7" s="30" customFormat="1" ht="13.2" x14ac:dyDescent="0.2">
      <c r="B31" s="73" t="s">
        <v>133</v>
      </c>
      <c r="C31" s="81" t="s">
        <v>134</v>
      </c>
      <c r="D31" s="124"/>
      <c r="E31" s="125"/>
      <c r="F31" s="126">
        <v>63077.07</v>
      </c>
      <c r="G31" s="126"/>
    </row>
    <row r="32" spans="2:7" s="30" customFormat="1" ht="13.2" x14ac:dyDescent="0.2">
      <c r="B32" s="82" t="s">
        <v>135</v>
      </c>
      <c r="C32" s="81" t="s">
        <v>136</v>
      </c>
      <c r="D32" s="124"/>
      <c r="E32" s="125"/>
      <c r="F32" s="126">
        <v>154638.39000000001</v>
      </c>
      <c r="G32" s="126"/>
    </row>
    <row r="33" spans="2:7" s="30" customFormat="1" ht="13.2" x14ac:dyDescent="0.2">
      <c r="B33" s="117" t="s">
        <v>137</v>
      </c>
      <c r="C33" s="118" t="s">
        <v>138</v>
      </c>
      <c r="D33" s="124"/>
      <c r="E33" s="125"/>
      <c r="F33" s="126">
        <v>14532</v>
      </c>
      <c r="G33" s="126"/>
    </row>
    <row r="34" spans="2:7" s="30" customFormat="1" ht="13.2" x14ac:dyDescent="0.2">
      <c r="B34" s="119" t="s">
        <v>139</v>
      </c>
      <c r="C34" s="120" t="s">
        <v>140</v>
      </c>
      <c r="D34" s="124"/>
      <c r="E34" s="125"/>
      <c r="F34" s="126">
        <v>335991.98</v>
      </c>
      <c r="G34" s="126"/>
    </row>
    <row r="35" spans="2:7" s="30" customFormat="1" ht="13.2" x14ac:dyDescent="0.2">
      <c r="B35" s="69" t="s">
        <v>141</v>
      </c>
      <c r="C35" s="84" t="s">
        <v>142</v>
      </c>
      <c r="D35" s="124"/>
      <c r="E35" s="125"/>
      <c r="F35" s="126">
        <v>74561.06</v>
      </c>
      <c r="G35" s="126"/>
    </row>
    <row r="36" spans="2:7" s="30" customFormat="1" ht="13.2" x14ac:dyDescent="0.2">
      <c r="B36" s="71" t="s">
        <v>143</v>
      </c>
      <c r="C36" s="81" t="s">
        <v>144</v>
      </c>
      <c r="D36" s="124"/>
      <c r="E36" s="125"/>
      <c r="F36" s="126">
        <v>137157.49</v>
      </c>
      <c r="G36" s="126"/>
    </row>
    <row r="37" spans="2:7" s="30" customFormat="1" ht="26.4" x14ac:dyDescent="0.2">
      <c r="B37" s="73" t="s">
        <v>148</v>
      </c>
      <c r="C37" s="81" t="s">
        <v>149</v>
      </c>
      <c r="D37" s="124"/>
      <c r="E37" s="125"/>
      <c r="F37" s="126">
        <v>14970.6</v>
      </c>
      <c r="G37" s="126"/>
    </row>
    <row r="38" spans="2:7" s="30" customFormat="1" ht="13.2" x14ac:dyDescent="0.2">
      <c r="B38" s="82" t="s">
        <v>150</v>
      </c>
      <c r="C38" s="81" t="s">
        <v>151</v>
      </c>
      <c r="D38" s="124"/>
      <c r="E38" s="125"/>
      <c r="F38" s="126">
        <v>6008.61</v>
      </c>
      <c r="G38" s="126"/>
    </row>
    <row r="39" spans="2:7" s="30" customFormat="1" ht="13.2" x14ac:dyDescent="0.2">
      <c r="B39" s="117" t="s">
        <v>152</v>
      </c>
      <c r="C39" s="118" t="s">
        <v>153</v>
      </c>
      <c r="D39" s="124"/>
      <c r="E39" s="125"/>
      <c r="F39" s="126">
        <v>8409.2999999999993</v>
      </c>
      <c r="G39" s="126"/>
    </row>
    <row r="40" spans="2:7" s="30" customFormat="1" ht="13.2" x14ac:dyDescent="0.2">
      <c r="B40" s="119" t="s">
        <v>154</v>
      </c>
      <c r="C40" s="120" t="s">
        <v>155</v>
      </c>
      <c r="D40" s="124"/>
      <c r="E40" s="125"/>
      <c r="F40" s="126">
        <v>11014.66</v>
      </c>
      <c r="G40" s="126"/>
    </row>
    <row r="41" spans="2:7" s="30" customFormat="1" ht="13.2" x14ac:dyDescent="0.2">
      <c r="B41" s="69" t="s">
        <v>156</v>
      </c>
      <c r="C41" s="84" t="s">
        <v>157</v>
      </c>
      <c r="D41" s="124"/>
      <c r="E41" s="125"/>
      <c r="F41" s="126">
        <v>13354.55</v>
      </c>
      <c r="G41" s="126"/>
    </row>
    <row r="42" spans="2:7" s="30" customFormat="1" ht="13.2" x14ac:dyDescent="0.2">
      <c r="B42" s="71" t="s">
        <v>158</v>
      </c>
      <c r="C42" s="81" t="s">
        <v>159</v>
      </c>
      <c r="D42" s="124"/>
      <c r="E42" s="125"/>
      <c r="F42" s="126">
        <v>746.58</v>
      </c>
      <c r="G42" s="126"/>
    </row>
    <row r="43" spans="2:7" s="30" customFormat="1" ht="13.2" x14ac:dyDescent="0.2">
      <c r="B43" s="73" t="s">
        <v>160</v>
      </c>
      <c r="C43" s="81" t="s">
        <v>147</v>
      </c>
      <c r="D43" s="124"/>
      <c r="E43" s="125"/>
      <c r="F43" s="126">
        <v>3100.65</v>
      </c>
      <c r="G43" s="126"/>
    </row>
    <row r="44" spans="2:7" s="30" customFormat="1" ht="13.2" x14ac:dyDescent="0.2">
      <c r="B44" s="82" t="s">
        <v>161</v>
      </c>
      <c r="C44" s="81" t="s">
        <v>162</v>
      </c>
      <c r="D44" s="124">
        <v>1460</v>
      </c>
      <c r="E44" s="125">
        <v>1460</v>
      </c>
      <c r="F44" s="126">
        <v>128.18</v>
      </c>
      <c r="G44" s="126">
        <v>8.7794520547945201</v>
      </c>
    </row>
    <row r="45" spans="2:7" s="30" customFormat="1" ht="13.2" x14ac:dyDescent="0.2">
      <c r="B45" s="117" t="s">
        <v>164</v>
      </c>
      <c r="C45" s="118" t="s">
        <v>165</v>
      </c>
      <c r="D45" s="124"/>
      <c r="E45" s="125"/>
      <c r="F45" s="126">
        <v>107.89</v>
      </c>
      <c r="G45" s="126"/>
    </row>
    <row r="46" spans="2:7" s="30" customFormat="1" ht="13.2" x14ac:dyDescent="0.2">
      <c r="B46" s="119" t="s">
        <v>166</v>
      </c>
      <c r="C46" s="120" t="s">
        <v>167</v>
      </c>
      <c r="D46" s="124"/>
      <c r="E46" s="125"/>
      <c r="F46" s="126">
        <v>20.29</v>
      </c>
      <c r="G46" s="126"/>
    </row>
    <row r="47" spans="2:7" s="30" customFormat="1" ht="26.4" x14ac:dyDescent="0.2">
      <c r="B47" s="69" t="s">
        <v>185</v>
      </c>
      <c r="C47" s="84" t="s">
        <v>186</v>
      </c>
      <c r="D47" s="124">
        <v>5309</v>
      </c>
      <c r="E47" s="125">
        <v>5309</v>
      </c>
      <c r="F47" s="126">
        <v>5246.47</v>
      </c>
      <c r="G47" s="126">
        <v>98.822188736108501</v>
      </c>
    </row>
    <row r="48" spans="2:7" s="30" customFormat="1" ht="13.2" x14ac:dyDescent="0.25">
      <c r="B48" s="71" t="s">
        <v>188</v>
      </c>
      <c r="C48" s="81" t="s">
        <v>189</v>
      </c>
      <c r="D48" s="31"/>
      <c r="E48" s="5"/>
      <c r="F48" s="87">
        <v>5246.47</v>
      </c>
      <c r="G48" s="87"/>
    </row>
    <row r="49" spans="2:7" s="30" customFormat="1" ht="13.2" x14ac:dyDescent="0.25">
      <c r="B49" s="73" t="s">
        <v>199</v>
      </c>
      <c r="C49" s="81" t="s">
        <v>7</v>
      </c>
      <c r="D49" s="31">
        <v>7963</v>
      </c>
      <c r="E49" s="5">
        <v>7963</v>
      </c>
      <c r="F49" s="87">
        <v>7963</v>
      </c>
      <c r="G49" s="87">
        <v>100</v>
      </c>
    </row>
    <row r="50" spans="2:7" s="30" customFormat="1" ht="13.2" x14ac:dyDescent="0.25">
      <c r="B50" s="82" t="s">
        <v>201</v>
      </c>
      <c r="C50" s="81" t="s">
        <v>202</v>
      </c>
      <c r="D50" s="31"/>
      <c r="E50" s="5"/>
      <c r="F50" s="87">
        <v>7963</v>
      </c>
      <c r="G50" s="87"/>
    </row>
    <row r="51" spans="2:7" s="30" customFormat="1" ht="13.2" x14ac:dyDescent="0.25">
      <c r="B51" s="117" t="s">
        <v>203</v>
      </c>
      <c r="C51" s="118" t="s">
        <v>204</v>
      </c>
      <c r="D51" s="31">
        <v>122436</v>
      </c>
      <c r="E51" s="5">
        <v>122436</v>
      </c>
      <c r="F51" s="87">
        <v>116081.74</v>
      </c>
      <c r="G51" s="87">
        <v>94.810137541245993</v>
      </c>
    </row>
    <row r="52" spans="2:7" s="30" customFormat="1" ht="13.2" x14ac:dyDescent="0.25">
      <c r="B52" s="119" t="s">
        <v>206</v>
      </c>
      <c r="C52" s="120" t="s">
        <v>207</v>
      </c>
      <c r="D52" s="31"/>
      <c r="E52" s="5"/>
      <c r="F52" s="87">
        <v>112301.91</v>
      </c>
      <c r="G52" s="87"/>
    </row>
    <row r="53" spans="2:7" s="30" customFormat="1" ht="13.2" x14ac:dyDescent="0.25">
      <c r="B53" s="69" t="s">
        <v>215</v>
      </c>
      <c r="C53" s="84" t="s">
        <v>216</v>
      </c>
      <c r="D53" s="31"/>
      <c r="E53" s="5"/>
      <c r="F53" s="87">
        <v>3779.83</v>
      </c>
      <c r="G53" s="87"/>
    </row>
    <row r="54" spans="2:7" s="30" customFormat="1" ht="13.2" x14ac:dyDescent="0.25">
      <c r="B54" s="71" t="s">
        <v>221</v>
      </c>
      <c r="C54" s="81" t="s">
        <v>222</v>
      </c>
      <c r="D54" s="31">
        <v>12227</v>
      </c>
      <c r="E54" s="5">
        <v>12227</v>
      </c>
      <c r="F54" s="87">
        <v>27893.37</v>
      </c>
      <c r="G54" s="87">
        <v>228.12930399934601</v>
      </c>
    </row>
    <row r="55" spans="2:7" s="30" customFormat="1" ht="13.2" x14ac:dyDescent="0.25">
      <c r="B55" s="73" t="s">
        <v>107</v>
      </c>
      <c r="C55" s="81" t="s">
        <v>14</v>
      </c>
      <c r="D55" s="31">
        <v>877</v>
      </c>
      <c r="E55" s="5">
        <v>877</v>
      </c>
      <c r="F55" s="87">
        <v>13931.37</v>
      </c>
      <c r="G55" s="87">
        <v>1588.52565564424</v>
      </c>
    </row>
    <row r="56" spans="2:7" s="30" customFormat="1" ht="13.2" x14ac:dyDescent="0.25">
      <c r="B56" s="82" t="s">
        <v>108</v>
      </c>
      <c r="C56" s="81" t="s">
        <v>34</v>
      </c>
      <c r="D56" s="31"/>
      <c r="E56" s="5"/>
      <c r="F56" s="87">
        <v>13931.37</v>
      </c>
      <c r="G56" s="87"/>
    </row>
    <row r="57" spans="2:7" s="30" customFormat="1" ht="26.4" x14ac:dyDescent="0.25">
      <c r="B57" s="117" t="s">
        <v>185</v>
      </c>
      <c r="C57" s="118" t="s">
        <v>186</v>
      </c>
      <c r="D57" s="31">
        <v>11350</v>
      </c>
      <c r="E57" s="5">
        <v>11350</v>
      </c>
      <c r="F57" s="87">
        <v>13962</v>
      </c>
      <c r="G57" s="87">
        <v>123.01321585903101</v>
      </c>
    </row>
    <row r="58" spans="2:7" s="30" customFormat="1" ht="13.2" x14ac:dyDescent="0.25">
      <c r="B58" s="119" t="s">
        <v>190</v>
      </c>
      <c r="C58" s="120" t="s">
        <v>191</v>
      </c>
      <c r="D58" s="31"/>
      <c r="E58" s="5"/>
      <c r="F58" s="87">
        <v>13962</v>
      </c>
      <c r="G58" s="87"/>
    </row>
    <row r="59" spans="2:7" s="30" customFormat="1" ht="13.2" x14ac:dyDescent="0.25">
      <c r="B59" s="132" t="s">
        <v>268</v>
      </c>
      <c r="C59" s="116" t="s">
        <v>298</v>
      </c>
      <c r="D59" s="127">
        <v>5963369</v>
      </c>
      <c r="E59" s="109">
        <v>2613369</v>
      </c>
      <c r="F59" s="92">
        <v>2590761.7999999998</v>
      </c>
      <c r="G59" s="92">
        <v>99.134940377727006</v>
      </c>
    </row>
    <row r="60" spans="2:7" s="30" customFormat="1" ht="13.2" x14ac:dyDescent="0.25">
      <c r="B60" s="69">
        <v>1</v>
      </c>
      <c r="C60" s="84" t="s">
        <v>217</v>
      </c>
      <c r="D60" s="31"/>
      <c r="E60" s="5"/>
      <c r="F60" s="87"/>
      <c r="G60" s="87"/>
    </row>
    <row r="61" spans="2:7" s="30" customFormat="1" ht="13.2" x14ac:dyDescent="0.25">
      <c r="B61" s="71" t="s">
        <v>218</v>
      </c>
      <c r="C61" s="81" t="s">
        <v>217</v>
      </c>
      <c r="D61" s="31">
        <v>5963369</v>
      </c>
      <c r="E61" s="5">
        <v>2613369</v>
      </c>
      <c r="F61" s="87">
        <v>2590761.7999999998</v>
      </c>
      <c r="G61" s="87">
        <v>99.134940377727006</v>
      </c>
    </row>
    <row r="62" spans="2:7" s="30" customFormat="1" ht="13.2" x14ac:dyDescent="0.25">
      <c r="B62" s="73" t="s">
        <v>192</v>
      </c>
      <c r="C62" s="81" t="s">
        <v>193</v>
      </c>
      <c r="D62" s="31">
        <v>5963369</v>
      </c>
      <c r="E62" s="5">
        <v>2613369</v>
      </c>
      <c r="F62" s="87">
        <v>2590761.7999999998</v>
      </c>
      <c r="G62" s="87">
        <v>99.134940377727006</v>
      </c>
    </row>
    <row r="63" spans="2:7" s="30" customFormat="1" ht="26.4" x14ac:dyDescent="0.25">
      <c r="B63" s="82" t="s">
        <v>196</v>
      </c>
      <c r="C63" s="81" t="s">
        <v>197</v>
      </c>
      <c r="D63" s="31"/>
      <c r="E63" s="5"/>
      <c r="F63" s="87">
        <v>2590761.7999999998</v>
      </c>
      <c r="G63" s="87"/>
    </row>
    <row r="64" spans="2:7" s="30" customFormat="1" ht="26.4" x14ac:dyDescent="0.25">
      <c r="B64" s="135" t="s">
        <v>269</v>
      </c>
      <c r="C64" s="83" t="s">
        <v>299</v>
      </c>
      <c r="D64" s="127">
        <v>43151154</v>
      </c>
      <c r="E64" s="109">
        <v>43151154</v>
      </c>
      <c r="F64" s="92">
        <v>28523815.48</v>
      </c>
      <c r="G64" s="92">
        <v>66.102091916244007</v>
      </c>
    </row>
    <row r="65" spans="2:7" s="30" customFormat="1" ht="13.2" x14ac:dyDescent="0.25">
      <c r="B65" s="117">
        <v>56</v>
      </c>
      <c r="C65" s="118" t="s">
        <v>224</v>
      </c>
      <c r="D65" s="31">
        <f>+D66</f>
        <v>13762575</v>
      </c>
      <c r="E65" s="5">
        <f>+E66</f>
        <v>13762575</v>
      </c>
      <c r="F65" s="87">
        <f>+F66</f>
        <v>3398196.83</v>
      </c>
      <c r="G65" s="87">
        <f>+F65/E65*100</f>
        <v>24.691577193948081</v>
      </c>
    </row>
    <row r="66" spans="2:7" s="30" customFormat="1" ht="13.2" x14ac:dyDescent="0.25">
      <c r="B66" s="119" t="s">
        <v>270</v>
      </c>
      <c r="C66" s="120" t="s">
        <v>300</v>
      </c>
      <c r="D66" s="31">
        <v>13762575</v>
      </c>
      <c r="E66" s="5">
        <v>13762575</v>
      </c>
      <c r="F66" s="87">
        <v>3398196.83</v>
      </c>
      <c r="G66" s="87">
        <v>24.691577193948099</v>
      </c>
    </row>
    <row r="67" spans="2:7" s="30" customFormat="1" ht="13.2" x14ac:dyDescent="0.25">
      <c r="B67" s="69" t="s">
        <v>168</v>
      </c>
      <c r="C67" s="84" t="s">
        <v>169</v>
      </c>
      <c r="D67" s="31">
        <v>1444505</v>
      </c>
      <c r="E67" s="5">
        <v>1444505</v>
      </c>
      <c r="F67" s="87">
        <v>1449857.68</v>
      </c>
      <c r="G67" s="87">
        <v>100.37055461905599</v>
      </c>
    </row>
    <row r="68" spans="2:7" s="30" customFormat="1" ht="26.4" x14ac:dyDescent="0.25">
      <c r="B68" s="71" t="s">
        <v>176</v>
      </c>
      <c r="C68" s="81" t="s">
        <v>175</v>
      </c>
      <c r="D68" s="31"/>
      <c r="E68" s="5"/>
      <c r="F68" s="87">
        <v>1449857.68</v>
      </c>
      <c r="G68" s="87"/>
    </row>
    <row r="69" spans="2:7" s="30" customFormat="1" ht="13.2" x14ac:dyDescent="0.25">
      <c r="B69" s="73" t="s">
        <v>192</v>
      </c>
      <c r="C69" s="81" t="s">
        <v>193</v>
      </c>
      <c r="D69" s="31">
        <v>2318070</v>
      </c>
      <c r="E69" s="5">
        <v>2318070</v>
      </c>
      <c r="F69" s="87">
        <v>1948339.15</v>
      </c>
      <c r="G69" s="87">
        <v>84.050056728226494</v>
      </c>
    </row>
    <row r="70" spans="2:7" s="30" customFormat="1" ht="26.4" x14ac:dyDescent="0.25">
      <c r="B70" s="82" t="s">
        <v>196</v>
      </c>
      <c r="C70" s="81" t="s">
        <v>197</v>
      </c>
      <c r="D70" s="31"/>
      <c r="E70" s="5"/>
      <c r="F70" s="87">
        <v>1948339.15</v>
      </c>
      <c r="G70" s="87"/>
    </row>
    <row r="71" spans="2:7" s="30" customFormat="1" ht="13.2" x14ac:dyDescent="0.25">
      <c r="B71" s="117" t="s">
        <v>221</v>
      </c>
      <c r="C71" s="118" t="s">
        <v>255</v>
      </c>
      <c r="D71" s="31">
        <v>10000000</v>
      </c>
      <c r="E71" s="5">
        <v>10000000</v>
      </c>
      <c r="F71" s="87"/>
      <c r="G71" s="87"/>
    </row>
    <row r="72" spans="2:7" s="30" customFormat="1" ht="13.2" x14ac:dyDescent="0.25">
      <c r="B72" s="119" t="s">
        <v>227</v>
      </c>
      <c r="C72" s="120" t="s">
        <v>228</v>
      </c>
      <c r="D72" s="31">
        <v>29388579</v>
      </c>
      <c r="E72" s="5">
        <v>29388579</v>
      </c>
      <c r="F72" s="87">
        <v>25125618.649999999</v>
      </c>
      <c r="G72" s="87">
        <v>85.494499921210902</v>
      </c>
    </row>
    <row r="73" spans="2:7" s="30" customFormat="1" ht="13.2" x14ac:dyDescent="0.25">
      <c r="B73" s="69" t="s">
        <v>192</v>
      </c>
      <c r="C73" s="84" t="s">
        <v>193</v>
      </c>
      <c r="D73" s="31">
        <v>461842</v>
      </c>
      <c r="E73" s="5">
        <v>461842</v>
      </c>
      <c r="F73" s="87">
        <v>461170.62</v>
      </c>
      <c r="G73" s="87">
        <v>99.854629938377201</v>
      </c>
    </row>
    <row r="74" spans="2:7" s="30" customFormat="1" ht="26.4" x14ac:dyDescent="0.25">
      <c r="B74" s="71" t="s">
        <v>196</v>
      </c>
      <c r="C74" s="81" t="s">
        <v>197</v>
      </c>
      <c r="D74" s="31"/>
      <c r="E74" s="5"/>
      <c r="F74" s="87">
        <v>461170.62</v>
      </c>
      <c r="G74" s="87"/>
    </row>
    <row r="75" spans="2:7" s="30" customFormat="1" ht="13.2" x14ac:dyDescent="0.25">
      <c r="B75" s="73" t="s">
        <v>221</v>
      </c>
      <c r="C75" s="81" t="s">
        <v>255</v>
      </c>
      <c r="D75" s="31">
        <v>28926737</v>
      </c>
      <c r="E75" s="5">
        <v>28926737</v>
      </c>
      <c r="F75" s="87">
        <v>24664448.030000001</v>
      </c>
      <c r="G75" s="87">
        <v>85.265227218680096</v>
      </c>
    </row>
    <row r="76" spans="2:7" s="30" customFormat="1" ht="26.4" x14ac:dyDescent="0.25">
      <c r="B76" s="82" t="s">
        <v>251</v>
      </c>
      <c r="C76" s="81" t="s">
        <v>257</v>
      </c>
      <c r="D76" s="31"/>
      <c r="E76" s="5"/>
      <c r="F76" s="87">
        <v>19637057.27</v>
      </c>
      <c r="G76" s="87"/>
    </row>
    <row r="77" spans="2:7" s="30" customFormat="1" ht="13.2" x14ac:dyDescent="0.25">
      <c r="B77" s="117" t="s">
        <v>252</v>
      </c>
      <c r="C77" s="118" t="s">
        <v>258</v>
      </c>
      <c r="D77" s="31"/>
      <c r="E77" s="5"/>
      <c r="F77" s="87">
        <v>5027390.76</v>
      </c>
      <c r="G77" s="87"/>
    </row>
    <row r="78" spans="2:7" s="30" customFormat="1" ht="26.4" x14ac:dyDescent="0.25">
      <c r="B78" s="134" t="s">
        <v>271</v>
      </c>
      <c r="C78" s="114" t="s">
        <v>301</v>
      </c>
      <c r="D78" s="127">
        <v>3941641</v>
      </c>
      <c r="E78" s="109">
        <v>3941641</v>
      </c>
      <c r="F78" s="92">
        <v>3236192.22</v>
      </c>
      <c r="G78" s="92">
        <v>82.102662824950301</v>
      </c>
    </row>
    <row r="79" spans="2:7" s="30" customFormat="1" ht="13.2" x14ac:dyDescent="0.25">
      <c r="B79" s="119">
        <v>56</v>
      </c>
      <c r="C79" s="120" t="s">
        <v>224</v>
      </c>
      <c r="D79" s="31">
        <f>+D80</f>
        <v>1838716</v>
      </c>
      <c r="E79" s="5">
        <f>+E80</f>
        <v>1838716</v>
      </c>
      <c r="F79" s="87">
        <f>+F80</f>
        <v>2082705.5</v>
      </c>
      <c r="G79" s="87">
        <f>+F79/E79*100</f>
        <v>113.26955875730673</v>
      </c>
    </row>
    <row r="80" spans="2:7" s="30" customFormat="1" ht="13.2" x14ac:dyDescent="0.25">
      <c r="B80" s="69" t="s">
        <v>270</v>
      </c>
      <c r="C80" s="84" t="s">
        <v>300</v>
      </c>
      <c r="D80" s="31">
        <v>1838716</v>
      </c>
      <c r="E80" s="5">
        <v>1838716</v>
      </c>
      <c r="F80" s="87">
        <v>2082705.5</v>
      </c>
      <c r="G80" s="87">
        <v>113.269558757307</v>
      </c>
    </row>
    <row r="81" spans="2:7" s="30" customFormat="1" ht="13.2" x14ac:dyDescent="0.25">
      <c r="B81" s="71" t="s">
        <v>98</v>
      </c>
      <c r="C81" s="81" t="s">
        <v>5</v>
      </c>
      <c r="D81" s="31">
        <v>950000</v>
      </c>
      <c r="E81" s="5">
        <v>950000</v>
      </c>
      <c r="F81" s="87">
        <v>1114162.6599999999</v>
      </c>
      <c r="G81" s="87">
        <v>117.28028</v>
      </c>
    </row>
    <row r="82" spans="2:7" s="30" customFormat="1" ht="13.2" x14ac:dyDescent="0.25">
      <c r="B82" s="73" t="s">
        <v>99</v>
      </c>
      <c r="C82" s="81" t="s">
        <v>32</v>
      </c>
      <c r="D82" s="31"/>
      <c r="E82" s="5"/>
      <c r="F82" s="87">
        <v>800148.61</v>
      </c>
      <c r="G82" s="87"/>
    </row>
    <row r="83" spans="2:7" s="30" customFormat="1" ht="13.2" x14ac:dyDescent="0.25">
      <c r="B83" s="82" t="s">
        <v>100</v>
      </c>
      <c r="C83" s="81" t="s">
        <v>101</v>
      </c>
      <c r="D83" s="31"/>
      <c r="E83" s="5"/>
      <c r="F83" s="87">
        <v>28977.02</v>
      </c>
      <c r="G83" s="87"/>
    </row>
    <row r="84" spans="2:7" s="30" customFormat="1" ht="13.2" x14ac:dyDescent="0.25">
      <c r="B84" s="117" t="s">
        <v>103</v>
      </c>
      <c r="C84" s="118" t="s">
        <v>102</v>
      </c>
      <c r="D84" s="31"/>
      <c r="E84" s="5"/>
      <c r="F84" s="87">
        <v>152325.45000000001</v>
      </c>
      <c r="G84" s="87"/>
    </row>
    <row r="85" spans="2:7" s="30" customFormat="1" ht="13.2" x14ac:dyDescent="0.25">
      <c r="B85" s="119" t="s">
        <v>105</v>
      </c>
      <c r="C85" s="120" t="s">
        <v>106</v>
      </c>
      <c r="D85" s="31"/>
      <c r="E85" s="5"/>
      <c r="F85" s="87">
        <v>132711.57999999999</v>
      </c>
      <c r="G85" s="87"/>
    </row>
    <row r="86" spans="2:7" s="30" customFormat="1" ht="13.2" x14ac:dyDescent="0.25">
      <c r="B86" s="69" t="s">
        <v>107</v>
      </c>
      <c r="C86" s="84" t="s">
        <v>14</v>
      </c>
      <c r="D86" s="31">
        <v>605971</v>
      </c>
      <c r="E86" s="5">
        <v>605971</v>
      </c>
      <c r="F86" s="87">
        <v>714904.42</v>
      </c>
      <c r="G86" s="87">
        <v>117.976672150978</v>
      </c>
    </row>
    <row r="87" spans="2:7" s="30" customFormat="1" ht="13.2" x14ac:dyDescent="0.25">
      <c r="B87" s="71" t="s">
        <v>108</v>
      </c>
      <c r="C87" s="81" t="s">
        <v>34</v>
      </c>
      <c r="D87" s="31"/>
      <c r="E87" s="5"/>
      <c r="F87" s="87">
        <v>9017.6</v>
      </c>
      <c r="G87" s="87"/>
    </row>
    <row r="88" spans="2:7" s="30" customFormat="1" ht="13.2" x14ac:dyDescent="0.25">
      <c r="B88" s="73" t="s">
        <v>109</v>
      </c>
      <c r="C88" s="81" t="s">
        <v>110</v>
      </c>
      <c r="D88" s="31"/>
      <c r="E88" s="5"/>
      <c r="F88" s="87">
        <v>21397.27</v>
      </c>
      <c r="G88" s="87"/>
    </row>
    <row r="89" spans="2:7" s="30" customFormat="1" ht="13.2" x14ac:dyDescent="0.2">
      <c r="B89" s="82" t="s">
        <v>111</v>
      </c>
      <c r="C89" s="81" t="s">
        <v>112</v>
      </c>
      <c r="D89" s="124"/>
      <c r="E89" s="125"/>
      <c r="F89" s="126">
        <v>21684.54</v>
      </c>
      <c r="G89" s="126"/>
    </row>
    <row r="90" spans="2:7" s="30" customFormat="1" ht="13.2" x14ac:dyDescent="0.2">
      <c r="B90" s="117" t="s">
        <v>116</v>
      </c>
      <c r="C90" s="118" t="s">
        <v>117</v>
      </c>
      <c r="D90" s="124"/>
      <c r="E90" s="125"/>
      <c r="F90" s="126">
        <v>247</v>
      </c>
      <c r="G90" s="126"/>
    </row>
    <row r="91" spans="2:7" s="30" customFormat="1" ht="13.2" x14ac:dyDescent="0.2">
      <c r="B91" s="119" t="s">
        <v>118</v>
      </c>
      <c r="C91" s="120" t="s">
        <v>119</v>
      </c>
      <c r="D91" s="124"/>
      <c r="E91" s="125"/>
      <c r="F91" s="126">
        <v>1953.11</v>
      </c>
      <c r="G91" s="126"/>
    </row>
    <row r="92" spans="2:7" s="30" customFormat="1" ht="13.2" x14ac:dyDescent="0.2">
      <c r="B92" s="69" t="s">
        <v>131</v>
      </c>
      <c r="C92" s="84" t="s">
        <v>132</v>
      </c>
      <c r="D92" s="124"/>
      <c r="E92" s="125"/>
      <c r="F92" s="126">
        <v>494683.5</v>
      </c>
      <c r="G92" s="126"/>
    </row>
    <row r="93" spans="2:7" s="30" customFormat="1" ht="13.2" x14ac:dyDescent="0.2">
      <c r="B93" s="71" t="s">
        <v>133</v>
      </c>
      <c r="C93" s="81" t="s">
        <v>134</v>
      </c>
      <c r="D93" s="124"/>
      <c r="E93" s="125"/>
      <c r="F93" s="126">
        <v>3306.83</v>
      </c>
      <c r="G93" s="126"/>
    </row>
    <row r="94" spans="2:7" s="30" customFormat="1" ht="13.2" x14ac:dyDescent="0.2">
      <c r="B94" s="73" t="s">
        <v>135</v>
      </c>
      <c r="C94" s="81" t="s">
        <v>136</v>
      </c>
      <c r="D94" s="124"/>
      <c r="E94" s="125"/>
      <c r="F94" s="126">
        <v>38514.699999999997</v>
      </c>
      <c r="G94" s="126"/>
    </row>
    <row r="95" spans="2:7" s="30" customFormat="1" ht="13.2" x14ac:dyDescent="0.2">
      <c r="B95" s="82" t="s">
        <v>139</v>
      </c>
      <c r="C95" s="81" t="s">
        <v>140</v>
      </c>
      <c r="D95" s="124"/>
      <c r="E95" s="125"/>
      <c r="F95" s="126">
        <v>3078.44</v>
      </c>
      <c r="G95" s="126"/>
    </row>
    <row r="96" spans="2:7" s="30" customFormat="1" ht="13.2" x14ac:dyDescent="0.2">
      <c r="B96" s="117" t="s">
        <v>141</v>
      </c>
      <c r="C96" s="118" t="s">
        <v>142</v>
      </c>
      <c r="D96" s="124"/>
      <c r="E96" s="125"/>
      <c r="F96" s="126">
        <v>46770.29</v>
      </c>
      <c r="G96" s="126"/>
    </row>
    <row r="97" spans="2:7" s="30" customFormat="1" ht="13.2" x14ac:dyDescent="0.2">
      <c r="B97" s="119" t="s">
        <v>143</v>
      </c>
      <c r="C97" s="120" t="s">
        <v>144</v>
      </c>
      <c r="D97" s="124"/>
      <c r="E97" s="125"/>
      <c r="F97" s="126">
        <v>5666.37</v>
      </c>
      <c r="G97" s="126"/>
    </row>
    <row r="98" spans="2:7" s="30" customFormat="1" ht="13.2" x14ac:dyDescent="0.2">
      <c r="B98" s="69" t="s">
        <v>152</v>
      </c>
      <c r="C98" s="84" t="s">
        <v>153</v>
      </c>
      <c r="D98" s="124"/>
      <c r="E98" s="125"/>
      <c r="F98" s="126">
        <v>1817.51</v>
      </c>
      <c r="G98" s="126"/>
    </row>
    <row r="99" spans="2:7" s="30" customFormat="1" ht="13.2" x14ac:dyDescent="0.2">
      <c r="B99" s="71" t="s">
        <v>154</v>
      </c>
      <c r="C99" s="81" t="s">
        <v>155</v>
      </c>
      <c r="D99" s="124"/>
      <c r="E99" s="125"/>
      <c r="F99" s="126">
        <v>8910</v>
      </c>
      <c r="G99" s="126"/>
    </row>
    <row r="100" spans="2:7" s="30" customFormat="1" ht="13.2" x14ac:dyDescent="0.2">
      <c r="B100" s="73" t="s">
        <v>156</v>
      </c>
      <c r="C100" s="81" t="s">
        <v>157</v>
      </c>
      <c r="D100" s="124"/>
      <c r="E100" s="125"/>
      <c r="F100" s="126">
        <v>57857.26</v>
      </c>
      <c r="G100" s="126"/>
    </row>
    <row r="101" spans="2:7" s="30" customFormat="1" ht="13.2" x14ac:dyDescent="0.2">
      <c r="B101" s="82" t="s">
        <v>161</v>
      </c>
      <c r="C101" s="81" t="s">
        <v>162</v>
      </c>
      <c r="D101" s="124">
        <v>2000</v>
      </c>
      <c r="E101" s="125">
        <v>2000</v>
      </c>
      <c r="F101" s="126">
        <v>2114.15</v>
      </c>
      <c r="G101" s="126">
        <v>105.7075</v>
      </c>
    </row>
    <row r="102" spans="2:7" s="30" customFormat="1" ht="13.2" x14ac:dyDescent="0.2">
      <c r="B102" s="117" t="s">
        <v>164</v>
      </c>
      <c r="C102" s="118" t="s">
        <v>165</v>
      </c>
      <c r="D102" s="124"/>
      <c r="E102" s="125"/>
      <c r="F102" s="126">
        <v>2114.15</v>
      </c>
      <c r="G102" s="126"/>
    </row>
    <row r="103" spans="2:7" s="30" customFormat="1" ht="26.4" x14ac:dyDescent="0.2">
      <c r="B103" s="119" t="s">
        <v>185</v>
      </c>
      <c r="C103" s="120" t="s">
        <v>186</v>
      </c>
      <c r="D103" s="124">
        <v>19354</v>
      </c>
      <c r="E103" s="125">
        <v>19354</v>
      </c>
      <c r="F103" s="126">
        <v>19908</v>
      </c>
      <c r="G103" s="126">
        <v>102.86245737315301</v>
      </c>
    </row>
    <row r="104" spans="2:7" s="30" customFormat="1" ht="13.2" x14ac:dyDescent="0.2">
      <c r="B104" s="69" t="s">
        <v>190</v>
      </c>
      <c r="C104" s="84" t="s">
        <v>191</v>
      </c>
      <c r="D104" s="124"/>
      <c r="E104" s="125"/>
      <c r="F104" s="126">
        <v>19908</v>
      </c>
      <c r="G104" s="126"/>
    </row>
    <row r="105" spans="2:7" s="30" customFormat="1" ht="13.2" x14ac:dyDescent="0.2">
      <c r="B105" s="71" t="s">
        <v>203</v>
      </c>
      <c r="C105" s="81" t="s">
        <v>204</v>
      </c>
      <c r="D105" s="124">
        <v>261391</v>
      </c>
      <c r="E105" s="125">
        <v>261391</v>
      </c>
      <c r="F105" s="126">
        <v>231616.27</v>
      </c>
      <c r="G105" s="126">
        <v>88.609121966708898</v>
      </c>
    </row>
    <row r="106" spans="2:7" s="30" customFormat="1" ht="13.2" x14ac:dyDescent="0.2">
      <c r="B106" s="73" t="s">
        <v>206</v>
      </c>
      <c r="C106" s="81" t="s">
        <v>207</v>
      </c>
      <c r="D106" s="124"/>
      <c r="E106" s="125"/>
      <c r="F106" s="126">
        <v>201062.46</v>
      </c>
      <c r="G106" s="126"/>
    </row>
    <row r="107" spans="2:7" s="30" customFormat="1" ht="13.2" x14ac:dyDescent="0.2">
      <c r="B107" s="82" t="s">
        <v>215</v>
      </c>
      <c r="C107" s="81" t="s">
        <v>216</v>
      </c>
      <c r="D107" s="124"/>
      <c r="E107" s="125"/>
      <c r="F107" s="126">
        <v>30553.81</v>
      </c>
      <c r="G107" s="126"/>
    </row>
    <row r="108" spans="2:7" s="30" customFormat="1" ht="13.2" x14ac:dyDescent="0.2">
      <c r="B108" s="81">
        <v>8</v>
      </c>
      <c r="C108" s="81" t="s">
        <v>226</v>
      </c>
      <c r="D108" s="124">
        <f>+D109</f>
        <v>2102925</v>
      </c>
      <c r="E108" s="125">
        <f>+E109</f>
        <v>2102925</v>
      </c>
      <c r="F108" s="126">
        <f>+F109</f>
        <v>1153486.72</v>
      </c>
      <c r="G108" s="126">
        <f>+F108/E108*100</f>
        <v>54.851538690157753</v>
      </c>
    </row>
    <row r="109" spans="2:7" s="30" customFormat="1" ht="13.2" x14ac:dyDescent="0.2">
      <c r="B109" s="117" t="s">
        <v>227</v>
      </c>
      <c r="C109" s="118" t="s">
        <v>228</v>
      </c>
      <c r="D109" s="124">
        <v>2102925</v>
      </c>
      <c r="E109" s="125">
        <v>2102925</v>
      </c>
      <c r="F109" s="126">
        <v>1153486.72</v>
      </c>
      <c r="G109" s="126">
        <v>54.851538690157803</v>
      </c>
    </row>
    <row r="110" spans="2:7" s="30" customFormat="1" ht="13.2" x14ac:dyDescent="0.2">
      <c r="B110" s="119" t="s">
        <v>98</v>
      </c>
      <c r="C110" s="120" t="s">
        <v>5</v>
      </c>
      <c r="D110" s="124">
        <v>1535326</v>
      </c>
      <c r="E110" s="125">
        <v>1535326</v>
      </c>
      <c r="F110" s="126">
        <v>817504.98</v>
      </c>
      <c r="G110" s="126">
        <v>53.2463450758992</v>
      </c>
    </row>
    <row r="111" spans="2:7" s="30" customFormat="1" ht="13.2" x14ac:dyDescent="0.2">
      <c r="B111" s="69" t="s">
        <v>99</v>
      </c>
      <c r="C111" s="84" t="s">
        <v>32</v>
      </c>
      <c r="D111" s="124"/>
      <c r="E111" s="125"/>
      <c r="F111" s="126">
        <v>552947.54</v>
      </c>
      <c r="G111" s="126"/>
    </row>
    <row r="112" spans="2:7" s="30" customFormat="1" ht="13.2" x14ac:dyDescent="0.2">
      <c r="B112" s="71" t="s">
        <v>100</v>
      </c>
      <c r="C112" s="81" t="s">
        <v>101</v>
      </c>
      <c r="D112" s="124"/>
      <c r="E112" s="125"/>
      <c r="F112" s="126">
        <v>12526.21</v>
      </c>
      <c r="G112" s="126"/>
    </row>
    <row r="113" spans="2:7" s="30" customFormat="1" ht="13.2" x14ac:dyDescent="0.2">
      <c r="B113" s="73" t="s">
        <v>103</v>
      </c>
      <c r="C113" s="81" t="s">
        <v>102</v>
      </c>
      <c r="D113" s="124"/>
      <c r="E113" s="125"/>
      <c r="F113" s="126">
        <v>149464.12</v>
      </c>
      <c r="G113" s="126"/>
    </row>
    <row r="114" spans="2:7" s="30" customFormat="1" ht="13.2" x14ac:dyDescent="0.2">
      <c r="B114" s="82" t="s">
        <v>105</v>
      </c>
      <c r="C114" s="81" t="s">
        <v>106</v>
      </c>
      <c r="D114" s="124"/>
      <c r="E114" s="125"/>
      <c r="F114" s="126">
        <v>102567.11</v>
      </c>
      <c r="G114" s="126"/>
    </row>
    <row r="115" spans="2:7" s="30" customFormat="1" ht="13.2" x14ac:dyDescent="0.2">
      <c r="B115" s="117" t="s">
        <v>107</v>
      </c>
      <c r="C115" s="118" t="s">
        <v>14</v>
      </c>
      <c r="D115" s="124">
        <v>443885</v>
      </c>
      <c r="E115" s="125">
        <v>443885</v>
      </c>
      <c r="F115" s="126">
        <v>260601.04</v>
      </c>
      <c r="G115" s="126">
        <v>58.709134122576799</v>
      </c>
    </row>
    <row r="116" spans="2:7" s="30" customFormat="1" ht="13.2" x14ac:dyDescent="0.2">
      <c r="B116" s="119" t="s">
        <v>108</v>
      </c>
      <c r="C116" s="120" t="s">
        <v>34</v>
      </c>
      <c r="D116" s="124"/>
      <c r="E116" s="125"/>
      <c r="F116" s="126">
        <v>11054.06</v>
      </c>
      <c r="G116" s="126"/>
    </row>
    <row r="117" spans="2:7" s="30" customFormat="1" ht="13.2" x14ac:dyDescent="0.2">
      <c r="B117" s="69" t="s">
        <v>109</v>
      </c>
      <c r="C117" s="84" t="s">
        <v>110</v>
      </c>
      <c r="D117" s="124"/>
      <c r="E117" s="125"/>
      <c r="F117" s="126">
        <v>23087.94</v>
      </c>
      <c r="G117" s="126"/>
    </row>
    <row r="118" spans="2:7" s="30" customFormat="1" ht="13.2" x14ac:dyDescent="0.2">
      <c r="B118" s="71" t="s">
        <v>111</v>
      </c>
      <c r="C118" s="81" t="s">
        <v>112</v>
      </c>
      <c r="D118" s="124"/>
      <c r="E118" s="125"/>
      <c r="F118" s="126">
        <v>6507.84</v>
      </c>
      <c r="G118" s="126"/>
    </row>
    <row r="119" spans="2:7" s="30" customFormat="1" ht="13.2" x14ac:dyDescent="0.2">
      <c r="B119" s="73" t="s">
        <v>118</v>
      </c>
      <c r="C119" s="81" t="s">
        <v>119</v>
      </c>
      <c r="D119" s="124"/>
      <c r="E119" s="125"/>
      <c r="F119" s="126">
        <v>11810</v>
      </c>
      <c r="G119" s="126"/>
    </row>
    <row r="120" spans="2:7" s="30" customFormat="1" ht="13.2" x14ac:dyDescent="0.2">
      <c r="B120" s="82" t="s">
        <v>133</v>
      </c>
      <c r="C120" s="81" t="s">
        <v>134</v>
      </c>
      <c r="D120" s="124"/>
      <c r="E120" s="125"/>
      <c r="F120" s="126">
        <v>5038.4399999999996</v>
      </c>
      <c r="G120" s="126"/>
    </row>
    <row r="121" spans="2:7" s="30" customFormat="1" ht="13.2" x14ac:dyDescent="0.2">
      <c r="B121" s="117" t="s">
        <v>135</v>
      </c>
      <c r="C121" s="118" t="s">
        <v>136</v>
      </c>
      <c r="D121" s="124"/>
      <c r="E121" s="125"/>
      <c r="F121" s="126">
        <v>137781.64000000001</v>
      </c>
      <c r="G121" s="126"/>
    </row>
    <row r="122" spans="2:7" s="30" customFormat="1" ht="13.2" x14ac:dyDescent="0.2">
      <c r="B122" s="119" t="s">
        <v>139</v>
      </c>
      <c r="C122" s="120" t="s">
        <v>140</v>
      </c>
      <c r="D122" s="124"/>
      <c r="E122" s="125"/>
      <c r="F122" s="126">
        <v>2308.83</v>
      </c>
      <c r="G122" s="126"/>
    </row>
    <row r="123" spans="2:7" s="30" customFormat="1" ht="13.2" x14ac:dyDescent="0.2">
      <c r="B123" s="69" t="s">
        <v>141</v>
      </c>
      <c r="C123" s="84" t="s">
        <v>142</v>
      </c>
      <c r="D123" s="124"/>
      <c r="E123" s="125"/>
      <c r="F123" s="126">
        <v>53669.43</v>
      </c>
      <c r="G123" s="126"/>
    </row>
    <row r="124" spans="2:7" s="30" customFormat="1" ht="13.2" x14ac:dyDescent="0.2">
      <c r="B124" s="71" t="s">
        <v>143</v>
      </c>
      <c r="C124" s="81" t="s">
        <v>144</v>
      </c>
      <c r="D124" s="124"/>
      <c r="E124" s="125"/>
      <c r="F124" s="126">
        <v>9316.93</v>
      </c>
      <c r="G124" s="126"/>
    </row>
    <row r="125" spans="2:7" s="30" customFormat="1" ht="13.2" x14ac:dyDescent="0.2">
      <c r="B125" s="73" t="s">
        <v>156</v>
      </c>
      <c r="C125" s="81" t="s">
        <v>157</v>
      </c>
      <c r="D125" s="124"/>
      <c r="E125" s="125"/>
      <c r="F125" s="126">
        <v>25.93</v>
      </c>
      <c r="G125" s="126"/>
    </row>
    <row r="126" spans="2:7" s="30" customFormat="1" ht="13.2" x14ac:dyDescent="0.2">
      <c r="B126" s="82" t="s">
        <v>161</v>
      </c>
      <c r="C126" s="81" t="s">
        <v>162</v>
      </c>
      <c r="D126" s="124">
        <v>1593</v>
      </c>
      <c r="E126" s="125">
        <v>1593</v>
      </c>
      <c r="F126" s="126">
        <v>1588.11</v>
      </c>
      <c r="G126" s="126">
        <v>99.693032015065896</v>
      </c>
    </row>
    <row r="127" spans="2:7" s="30" customFormat="1" ht="13.2" x14ac:dyDescent="0.2">
      <c r="B127" s="117" t="s">
        <v>164</v>
      </c>
      <c r="C127" s="118" t="s">
        <v>165</v>
      </c>
      <c r="D127" s="124"/>
      <c r="E127" s="125"/>
      <c r="F127" s="126">
        <v>1588.11</v>
      </c>
      <c r="G127" s="126"/>
    </row>
    <row r="128" spans="2:7" s="30" customFormat="1" ht="13.2" x14ac:dyDescent="0.2">
      <c r="B128" s="119" t="s">
        <v>199</v>
      </c>
      <c r="C128" s="120" t="s">
        <v>7</v>
      </c>
      <c r="D128" s="124">
        <v>20036</v>
      </c>
      <c r="E128" s="125">
        <v>20036</v>
      </c>
      <c r="F128" s="126">
        <v>14636.42</v>
      </c>
      <c r="G128" s="126">
        <v>73.050608903972801</v>
      </c>
    </row>
    <row r="129" spans="2:7" s="30" customFormat="1" ht="13.2" x14ac:dyDescent="0.25">
      <c r="B129" s="69" t="s">
        <v>201</v>
      </c>
      <c r="C129" s="84" t="s">
        <v>202</v>
      </c>
      <c r="D129" s="31"/>
      <c r="E129" s="5"/>
      <c r="F129" s="87">
        <v>14636.42</v>
      </c>
      <c r="G129" s="87"/>
    </row>
    <row r="130" spans="2:7" s="30" customFormat="1" ht="13.2" x14ac:dyDescent="0.25">
      <c r="B130" s="71" t="s">
        <v>203</v>
      </c>
      <c r="C130" s="81" t="s">
        <v>204</v>
      </c>
      <c r="D130" s="31">
        <v>102085</v>
      </c>
      <c r="E130" s="5">
        <v>102085</v>
      </c>
      <c r="F130" s="87">
        <v>59156.17</v>
      </c>
      <c r="G130" s="87">
        <v>57.947955135426398</v>
      </c>
    </row>
    <row r="131" spans="2:7" s="30" customFormat="1" ht="13.2" x14ac:dyDescent="0.25">
      <c r="B131" s="73" t="s">
        <v>206</v>
      </c>
      <c r="C131" s="81" t="s">
        <v>207</v>
      </c>
      <c r="D131" s="31"/>
      <c r="E131" s="5"/>
      <c r="F131" s="87">
        <v>29698.66</v>
      </c>
      <c r="G131" s="87"/>
    </row>
    <row r="132" spans="2:7" s="30" customFormat="1" ht="13.2" x14ac:dyDescent="0.25">
      <c r="B132" s="82" t="s">
        <v>212</v>
      </c>
      <c r="C132" s="81" t="s">
        <v>213</v>
      </c>
      <c r="D132" s="31"/>
      <c r="E132" s="5"/>
      <c r="F132" s="87">
        <v>29457.51</v>
      </c>
      <c r="G132" s="87"/>
    </row>
    <row r="133" spans="2:7" s="30" customFormat="1" ht="13.2" x14ac:dyDescent="0.25">
      <c r="B133" s="135" t="s">
        <v>272</v>
      </c>
      <c r="C133" s="83" t="s">
        <v>302</v>
      </c>
      <c r="D133" s="127">
        <v>559080</v>
      </c>
      <c r="E133" s="109">
        <v>459080</v>
      </c>
      <c r="F133" s="92">
        <v>414104.36</v>
      </c>
      <c r="G133" s="92">
        <v>90.203093142807305</v>
      </c>
    </row>
    <row r="134" spans="2:7" s="30" customFormat="1" ht="13.2" x14ac:dyDescent="0.25">
      <c r="B134" s="117">
        <v>1</v>
      </c>
      <c r="C134" s="118" t="s">
        <v>217</v>
      </c>
      <c r="D134" s="31">
        <f>+D135</f>
        <v>559080</v>
      </c>
      <c r="E134" s="5">
        <f>+E135</f>
        <v>459080</v>
      </c>
      <c r="F134" s="87">
        <f>+F135</f>
        <v>414104.36</v>
      </c>
      <c r="G134" s="87">
        <f>+F134/E134*100</f>
        <v>90.203093142807361</v>
      </c>
    </row>
    <row r="135" spans="2:7" s="30" customFormat="1" ht="13.2" x14ac:dyDescent="0.25">
      <c r="B135" s="119" t="s">
        <v>218</v>
      </c>
      <c r="C135" s="120" t="s">
        <v>217</v>
      </c>
      <c r="D135" s="31">
        <v>559080</v>
      </c>
      <c r="E135" s="5">
        <v>459080</v>
      </c>
      <c r="F135" s="87">
        <v>414104.36</v>
      </c>
      <c r="G135" s="87">
        <v>90.203093142807305</v>
      </c>
    </row>
    <row r="136" spans="2:7" s="30" customFormat="1" ht="13.2" x14ac:dyDescent="0.25">
      <c r="B136" s="69" t="s">
        <v>107</v>
      </c>
      <c r="C136" s="84" t="s">
        <v>14</v>
      </c>
      <c r="D136" s="31">
        <v>42468</v>
      </c>
      <c r="E136" s="5">
        <v>42468</v>
      </c>
      <c r="F136" s="87">
        <v>23271.200000000001</v>
      </c>
      <c r="G136" s="87">
        <v>54.797023641329901</v>
      </c>
    </row>
    <row r="137" spans="2:7" s="30" customFormat="1" ht="13.2" x14ac:dyDescent="0.25">
      <c r="B137" s="71" t="s">
        <v>108</v>
      </c>
      <c r="C137" s="81" t="s">
        <v>34</v>
      </c>
      <c r="D137" s="31"/>
      <c r="E137" s="5"/>
      <c r="F137" s="87">
        <v>4939.3</v>
      </c>
      <c r="G137" s="87"/>
    </row>
    <row r="138" spans="2:7" s="30" customFormat="1" ht="13.2" x14ac:dyDescent="0.25">
      <c r="B138" s="73" t="s">
        <v>135</v>
      </c>
      <c r="C138" s="81" t="s">
        <v>136</v>
      </c>
      <c r="D138" s="31"/>
      <c r="E138" s="5"/>
      <c r="F138" s="87">
        <v>2654</v>
      </c>
      <c r="G138" s="87"/>
    </row>
    <row r="139" spans="2:7" s="30" customFormat="1" ht="13.2" x14ac:dyDescent="0.25">
      <c r="B139" s="82" t="s">
        <v>139</v>
      </c>
      <c r="C139" s="81" t="s">
        <v>140</v>
      </c>
      <c r="D139" s="31"/>
      <c r="E139" s="5"/>
      <c r="F139" s="87">
        <v>3625</v>
      </c>
      <c r="G139" s="87"/>
    </row>
    <row r="140" spans="2:7" s="30" customFormat="1" ht="13.2" x14ac:dyDescent="0.25">
      <c r="B140" s="117" t="s">
        <v>143</v>
      </c>
      <c r="C140" s="118" t="s">
        <v>144</v>
      </c>
      <c r="D140" s="31"/>
      <c r="E140" s="5"/>
      <c r="F140" s="87">
        <v>189.9</v>
      </c>
      <c r="G140" s="87"/>
    </row>
    <row r="141" spans="2:7" s="30" customFormat="1" ht="13.2" x14ac:dyDescent="0.25">
      <c r="B141" s="119" t="s">
        <v>154</v>
      </c>
      <c r="C141" s="120" t="s">
        <v>155</v>
      </c>
      <c r="D141" s="31"/>
      <c r="E141" s="5"/>
      <c r="F141" s="87">
        <v>11863</v>
      </c>
      <c r="G141" s="87"/>
    </row>
    <row r="142" spans="2:7" s="30" customFormat="1" ht="13.2" x14ac:dyDescent="0.25">
      <c r="B142" s="69" t="s">
        <v>168</v>
      </c>
      <c r="C142" s="84" t="s">
        <v>169</v>
      </c>
      <c r="D142" s="31">
        <v>516612</v>
      </c>
      <c r="E142" s="5">
        <v>416612</v>
      </c>
      <c r="F142" s="87">
        <v>390833.16</v>
      </c>
      <c r="G142" s="87">
        <v>93.812266569373904</v>
      </c>
    </row>
    <row r="143" spans="2:7" s="30" customFormat="1" ht="13.2" x14ac:dyDescent="0.25">
      <c r="B143" s="71" t="s">
        <v>173</v>
      </c>
      <c r="C143" s="81" t="s">
        <v>174</v>
      </c>
      <c r="D143" s="31"/>
      <c r="E143" s="5"/>
      <c r="F143" s="87">
        <v>390833.16</v>
      </c>
      <c r="G143" s="87"/>
    </row>
    <row r="144" spans="2:7" s="30" customFormat="1" ht="13.2" x14ac:dyDescent="0.25">
      <c r="B144" s="133" t="s">
        <v>273</v>
      </c>
      <c r="C144" s="78" t="s">
        <v>303</v>
      </c>
      <c r="D144" s="127">
        <v>94669</v>
      </c>
      <c r="E144" s="109">
        <v>94669</v>
      </c>
      <c r="F144" s="92">
        <v>53493.68</v>
      </c>
      <c r="G144" s="92">
        <v>56.506015696796197</v>
      </c>
    </row>
    <row r="145" spans="2:7" s="30" customFormat="1" ht="13.2" x14ac:dyDescent="0.25">
      <c r="B145" s="73">
        <v>5</v>
      </c>
      <c r="C145" s="81" t="s">
        <v>220</v>
      </c>
      <c r="D145" s="31">
        <f>+D146</f>
        <v>94669</v>
      </c>
      <c r="E145" s="5">
        <f>+E146</f>
        <v>94669</v>
      </c>
      <c r="F145" s="87">
        <f>+F146</f>
        <v>53493.68</v>
      </c>
      <c r="G145" s="87">
        <f>+F145/E145*100</f>
        <v>56.506015696796212</v>
      </c>
    </row>
    <row r="146" spans="2:7" s="30" customFormat="1" ht="13.2" x14ac:dyDescent="0.25">
      <c r="B146" s="82" t="s">
        <v>221</v>
      </c>
      <c r="C146" s="81" t="s">
        <v>222</v>
      </c>
      <c r="D146" s="31">
        <v>94669</v>
      </c>
      <c r="E146" s="5">
        <v>94669</v>
      </c>
      <c r="F146" s="87">
        <v>53493.68</v>
      </c>
      <c r="G146" s="87">
        <v>56.506015696796197</v>
      </c>
    </row>
    <row r="147" spans="2:7" s="30" customFormat="1" ht="13.2" x14ac:dyDescent="0.25">
      <c r="B147" s="117" t="s">
        <v>107</v>
      </c>
      <c r="C147" s="118" t="s">
        <v>14</v>
      </c>
      <c r="D147" s="31">
        <v>94669</v>
      </c>
      <c r="E147" s="5">
        <v>94669</v>
      </c>
      <c r="F147" s="87">
        <v>53493.68</v>
      </c>
      <c r="G147" s="87">
        <v>56.506015696796197</v>
      </c>
    </row>
    <row r="148" spans="2:7" s="30" customFormat="1" ht="13.2" x14ac:dyDescent="0.25">
      <c r="B148" s="119" t="s">
        <v>108</v>
      </c>
      <c r="C148" s="120" t="s">
        <v>34</v>
      </c>
      <c r="D148" s="31"/>
      <c r="E148" s="5"/>
      <c r="F148" s="87">
        <v>7477.28</v>
      </c>
      <c r="G148" s="87"/>
    </row>
    <row r="149" spans="2:7" s="30" customFormat="1" ht="13.2" x14ac:dyDescent="0.25">
      <c r="B149" s="69" t="s">
        <v>113</v>
      </c>
      <c r="C149" s="84" t="s">
        <v>114</v>
      </c>
      <c r="D149" s="31"/>
      <c r="E149" s="5"/>
      <c r="F149" s="87">
        <v>302.39999999999998</v>
      </c>
      <c r="G149" s="87"/>
    </row>
    <row r="150" spans="2:7" s="30" customFormat="1" ht="13.2" x14ac:dyDescent="0.25">
      <c r="B150" s="71" t="s">
        <v>118</v>
      </c>
      <c r="C150" s="81" t="s">
        <v>119</v>
      </c>
      <c r="D150" s="31"/>
      <c r="E150" s="5"/>
      <c r="F150" s="87">
        <v>9.52</v>
      </c>
      <c r="G150" s="87"/>
    </row>
    <row r="151" spans="2:7" s="30" customFormat="1" ht="13.2" x14ac:dyDescent="0.25">
      <c r="B151" s="73" t="s">
        <v>131</v>
      </c>
      <c r="C151" s="81" t="s">
        <v>132</v>
      </c>
      <c r="D151" s="31"/>
      <c r="E151" s="5"/>
      <c r="F151" s="87">
        <v>18650.439999999999</v>
      </c>
      <c r="G151" s="87"/>
    </row>
    <row r="152" spans="2:7" s="30" customFormat="1" ht="13.2" x14ac:dyDescent="0.25">
      <c r="B152" s="82" t="s">
        <v>133</v>
      </c>
      <c r="C152" s="81" t="s">
        <v>134</v>
      </c>
      <c r="D152" s="31"/>
      <c r="E152" s="5"/>
      <c r="F152" s="87">
        <v>530.41</v>
      </c>
      <c r="G152" s="87"/>
    </row>
    <row r="153" spans="2:7" s="30" customFormat="1" ht="13.2" x14ac:dyDescent="0.25">
      <c r="B153" s="117" t="s">
        <v>135</v>
      </c>
      <c r="C153" s="118" t="s">
        <v>136</v>
      </c>
      <c r="D153" s="31"/>
      <c r="E153" s="5"/>
      <c r="F153" s="87">
        <v>13794.63</v>
      </c>
      <c r="G153" s="87"/>
    </row>
    <row r="154" spans="2:7" s="30" customFormat="1" ht="13.2" x14ac:dyDescent="0.25">
      <c r="B154" s="119" t="s">
        <v>139</v>
      </c>
      <c r="C154" s="120" t="s">
        <v>140</v>
      </c>
      <c r="D154" s="31"/>
      <c r="E154" s="5"/>
      <c r="F154" s="87">
        <v>3655</v>
      </c>
      <c r="G154" s="87"/>
    </row>
    <row r="155" spans="2:7" s="30" customFormat="1" ht="13.2" x14ac:dyDescent="0.25">
      <c r="B155" s="69" t="s">
        <v>143</v>
      </c>
      <c r="C155" s="84" t="s">
        <v>144</v>
      </c>
      <c r="D155" s="31"/>
      <c r="E155" s="5"/>
      <c r="F155" s="87">
        <v>3008.64</v>
      </c>
      <c r="G155" s="87"/>
    </row>
    <row r="156" spans="2:7" s="30" customFormat="1" ht="13.2" x14ac:dyDescent="0.25">
      <c r="B156" s="71" t="s">
        <v>146</v>
      </c>
      <c r="C156" s="81" t="s">
        <v>145</v>
      </c>
      <c r="D156" s="31"/>
      <c r="E156" s="5"/>
      <c r="F156" s="87">
        <v>957.91</v>
      </c>
      <c r="G156" s="87"/>
    </row>
    <row r="157" spans="2:7" s="30" customFormat="1" ht="13.2" x14ac:dyDescent="0.25">
      <c r="B157" s="73" t="s">
        <v>152</v>
      </c>
      <c r="C157" s="81" t="s">
        <v>153</v>
      </c>
      <c r="D157" s="31"/>
      <c r="E157" s="5"/>
      <c r="F157" s="87">
        <v>5107.45</v>
      </c>
      <c r="G157" s="87"/>
    </row>
    <row r="158" spans="2:7" s="30" customFormat="1" ht="26.4" x14ac:dyDescent="0.25">
      <c r="B158" s="133" t="s">
        <v>274</v>
      </c>
      <c r="C158" s="78" t="s">
        <v>304</v>
      </c>
      <c r="D158" s="127">
        <v>2246165</v>
      </c>
      <c r="E158" s="109">
        <v>2246165</v>
      </c>
      <c r="F158" s="92">
        <v>2191650.56</v>
      </c>
      <c r="G158" s="92">
        <v>97.572999312160903</v>
      </c>
    </row>
    <row r="159" spans="2:7" s="30" customFormat="1" ht="13.2" x14ac:dyDescent="0.25">
      <c r="B159" s="81">
        <v>56</v>
      </c>
      <c r="C159" s="81" t="s">
        <v>224</v>
      </c>
      <c r="D159" s="31">
        <f>+D160</f>
        <v>2246165</v>
      </c>
      <c r="E159" s="5">
        <f>+E160</f>
        <v>2246165</v>
      </c>
      <c r="F159" s="87">
        <f>+F160</f>
        <v>2191650.56</v>
      </c>
      <c r="G159" s="87">
        <f>+F159/E159*100</f>
        <v>97.57299931216096</v>
      </c>
    </row>
    <row r="160" spans="2:7" s="30" customFormat="1" ht="13.2" x14ac:dyDescent="0.25">
      <c r="B160" s="117" t="s">
        <v>270</v>
      </c>
      <c r="C160" s="118" t="s">
        <v>300</v>
      </c>
      <c r="D160" s="31">
        <v>2246165</v>
      </c>
      <c r="E160" s="5">
        <v>2246165</v>
      </c>
      <c r="F160" s="87">
        <v>2191650.56</v>
      </c>
      <c r="G160" s="87">
        <v>97.572999312160903</v>
      </c>
    </row>
    <row r="161" spans="2:7" s="30" customFormat="1" ht="13.2" x14ac:dyDescent="0.25">
      <c r="B161" s="119" t="s">
        <v>98</v>
      </c>
      <c r="C161" s="120" t="s">
        <v>5</v>
      </c>
      <c r="D161" s="31">
        <v>516526</v>
      </c>
      <c r="E161" s="5">
        <v>516526</v>
      </c>
      <c r="F161" s="87">
        <v>467436.96</v>
      </c>
      <c r="G161" s="87">
        <v>90.496308027088702</v>
      </c>
    </row>
    <row r="162" spans="2:7" s="30" customFormat="1" ht="13.2" x14ac:dyDescent="0.25">
      <c r="B162" s="69" t="s">
        <v>99</v>
      </c>
      <c r="C162" s="84" t="s">
        <v>32</v>
      </c>
      <c r="D162" s="31"/>
      <c r="E162" s="5"/>
      <c r="F162" s="87">
        <v>402703.82</v>
      </c>
      <c r="G162" s="87"/>
    </row>
    <row r="163" spans="2:7" s="30" customFormat="1" ht="13.2" x14ac:dyDescent="0.2">
      <c r="B163" s="71" t="s">
        <v>105</v>
      </c>
      <c r="C163" s="81" t="s">
        <v>106</v>
      </c>
      <c r="D163" s="124"/>
      <c r="E163" s="125"/>
      <c r="F163" s="126">
        <v>64733.14</v>
      </c>
      <c r="G163" s="126"/>
    </row>
    <row r="164" spans="2:7" s="30" customFormat="1" ht="13.2" x14ac:dyDescent="0.2">
      <c r="B164" s="73" t="s">
        <v>107</v>
      </c>
      <c r="C164" s="81" t="s">
        <v>14</v>
      </c>
      <c r="D164" s="124">
        <v>1729639</v>
      </c>
      <c r="E164" s="125">
        <v>1729639</v>
      </c>
      <c r="F164" s="126">
        <v>1724213.6</v>
      </c>
      <c r="G164" s="126">
        <v>99.686327609402895</v>
      </c>
    </row>
    <row r="165" spans="2:7" s="30" customFormat="1" ht="13.2" x14ac:dyDescent="0.2">
      <c r="B165" s="82" t="s">
        <v>108</v>
      </c>
      <c r="C165" s="81" t="s">
        <v>34</v>
      </c>
      <c r="D165" s="124"/>
      <c r="E165" s="125"/>
      <c r="F165" s="126">
        <v>36421.61</v>
      </c>
      <c r="G165" s="126"/>
    </row>
    <row r="166" spans="2:7" s="30" customFormat="1" ht="13.2" x14ac:dyDescent="0.2">
      <c r="B166" s="117" t="s">
        <v>111</v>
      </c>
      <c r="C166" s="118" t="s">
        <v>112</v>
      </c>
      <c r="D166" s="124"/>
      <c r="E166" s="125"/>
      <c r="F166" s="126">
        <v>14317.74</v>
      </c>
      <c r="G166" s="126"/>
    </row>
    <row r="167" spans="2:7" s="30" customFormat="1" ht="13.2" x14ac:dyDescent="0.2">
      <c r="B167" s="119" t="s">
        <v>113</v>
      </c>
      <c r="C167" s="120" t="s">
        <v>114</v>
      </c>
      <c r="D167" s="124"/>
      <c r="E167" s="125"/>
      <c r="F167" s="126">
        <v>9900.7999999999993</v>
      </c>
      <c r="G167" s="126"/>
    </row>
    <row r="168" spans="2:7" s="30" customFormat="1" ht="13.2" x14ac:dyDescent="0.2">
      <c r="B168" s="69" t="s">
        <v>118</v>
      </c>
      <c r="C168" s="84" t="s">
        <v>119</v>
      </c>
      <c r="D168" s="124"/>
      <c r="E168" s="125"/>
      <c r="F168" s="126">
        <v>35376.32</v>
      </c>
      <c r="G168" s="126"/>
    </row>
    <row r="169" spans="2:7" s="30" customFormat="1" ht="13.2" x14ac:dyDescent="0.2">
      <c r="B169" s="71" t="s">
        <v>127</v>
      </c>
      <c r="C169" s="81" t="s">
        <v>128</v>
      </c>
      <c r="D169" s="124"/>
      <c r="E169" s="125"/>
      <c r="F169" s="126">
        <v>5939.28</v>
      </c>
      <c r="G169" s="126"/>
    </row>
    <row r="170" spans="2:7" s="30" customFormat="1" ht="13.2" x14ac:dyDescent="0.2">
      <c r="B170" s="73" t="s">
        <v>131</v>
      </c>
      <c r="C170" s="81" t="s">
        <v>132</v>
      </c>
      <c r="D170" s="124"/>
      <c r="E170" s="125"/>
      <c r="F170" s="126">
        <v>87943.84</v>
      </c>
      <c r="G170" s="126"/>
    </row>
    <row r="171" spans="2:7" s="30" customFormat="1" ht="13.2" x14ac:dyDescent="0.2">
      <c r="B171" s="82" t="s">
        <v>133</v>
      </c>
      <c r="C171" s="81" t="s">
        <v>134</v>
      </c>
      <c r="D171" s="124"/>
      <c r="E171" s="125"/>
      <c r="F171" s="126">
        <v>2095.63</v>
      </c>
      <c r="G171" s="126"/>
    </row>
    <row r="172" spans="2:7" s="30" customFormat="1" ht="13.2" x14ac:dyDescent="0.2">
      <c r="B172" s="117" t="s">
        <v>135</v>
      </c>
      <c r="C172" s="118" t="s">
        <v>136</v>
      </c>
      <c r="D172" s="124"/>
      <c r="E172" s="125"/>
      <c r="F172" s="126">
        <v>66408.13</v>
      </c>
      <c r="G172" s="126"/>
    </row>
    <row r="173" spans="2:7" s="30" customFormat="1" ht="13.2" x14ac:dyDescent="0.2">
      <c r="B173" s="119" t="s">
        <v>139</v>
      </c>
      <c r="C173" s="120" t="s">
        <v>140</v>
      </c>
      <c r="D173" s="124"/>
      <c r="E173" s="125"/>
      <c r="F173" s="126">
        <v>936752.07</v>
      </c>
      <c r="G173" s="126"/>
    </row>
    <row r="174" spans="2:7" s="30" customFormat="1" ht="13.2" x14ac:dyDescent="0.2">
      <c r="B174" s="69" t="s">
        <v>141</v>
      </c>
      <c r="C174" s="84" t="s">
        <v>142</v>
      </c>
      <c r="D174" s="124"/>
      <c r="E174" s="125"/>
      <c r="F174" s="126">
        <v>167425.82</v>
      </c>
      <c r="G174" s="126"/>
    </row>
    <row r="175" spans="2:7" s="30" customFormat="1" ht="13.2" x14ac:dyDescent="0.2">
      <c r="B175" s="71" t="s">
        <v>143</v>
      </c>
      <c r="C175" s="81" t="s">
        <v>144</v>
      </c>
      <c r="D175" s="124"/>
      <c r="E175" s="125"/>
      <c r="F175" s="126">
        <v>13188.92</v>
      </c>
      <c r="G175" s="126"/>
    </row>
    <row r="176" spans="2:7" s="30" customFormat="1" ht="13.2" x14ac:dyDescent="0.2">
      <c r="B176" s="73" t="s">
        <v>146</v>
      </c>
      <c r="C176" s="81" t="s">
        <v>145</v>
      </c>
      <c r="D176" s="124"/>
      <c r="E176" s="125"/>
      <c r="F176" s="126">
        <v>233766.45</v>
      </c>
      <c r="G176" s="126"/>
    </row>
    <row r="177" spans="2:7" s="30" customFormat="1" ht="13.2" x14ac:dyDescent="0.2">
      <c r="B177" s="82" t="s">
        <v>152</v>
      </c>
      <c r="C177" s="81" t="s">
        <v>153</v>
      </c>
      <c r="D177" s="124"/>
      <c r="E177" s="125"/>
      <c r="F177" s="126">
        <v>111926.99</v>
      </c>
      <c r="G177" s="126"/>
    </row>
    <row r="178" spans="2:7" s="30" customFormat="1" ht="13.2" x14ac:dyDescent="0.2">
      <c r="B178" s="117" t="s">
        <v>154</v>
      </c>
      <c r="C178" s="118" t="s">
        <v>155</v>
      </c>
      <c r="D178" s="124"/>
      <c r="E178" s="125"/>
      <c r="F178" s="126">
        <v>2750</v>
      </c>
      <c r="G178" s="126"/>
    </row>
    <row r="179" spans="2:7" s="30" customFormat="1" ht="13.2" x14ac:dyDescent="0.2">
      <c r="B179" s="134" t="s">
        <v>275</v>
      </c>
      <c r="C179" s="114" t="s">
        <v>305</v>
      </c>
      <c r="D179" s="121">
        <v>18413</v>
      </c>
      <c r="E179" s="122">
        <v>18413</v>
      </c>
      <c r="F179" s="123">
        <v>18407.7</v>
      </c>
      <c r="G179" s="123">
        <v>99.971215988703605</v>
      </c>
    </row>
    <row r="180" spans="2:7" s="30" customFormat="1" ht="13.2" x14ac:dyDescent="0.2">
      <c r="B180" s="119">
        <v>1</v>
      </c>
      <c r="C180" s="120" t="s">
        <v>217</v>
      </c>
      <c r="D180" s="124">
        <f>+D181</f>
        <v>2764</v>
      </c>
      <c r="E180" s="125">
        <f>+E181</f>
        <v>2764</v>
      </c>
      <c r="F180" s="126">
        <f>+F181</f>
        <v>2761.16</v>
      </c>
      <c r="G180" s="126">
        <f>+F180/E180*100</f>
        <v>99.897250361794505</v>
      </c>
    </row>
    <row r="181" spans="2:7" s="30" customFormat="1" ht="13.2" x14ac:dyDescent="0.2">
      <c r="B181" s="69" t="s">
        <v>276</v>
      </c>
      <c r="C181" s="84" t="s">
        <v>219</v>
      </c>
      <c r="D181" s="124">
        <v>2764</v>
      </c>
      <c r="E181" s="125">
        <v>2764</v>
      </c>
      <c r="F181" s="126">
        <v>2761.16</v>
      </c>
      <c r="G181" s="126">
        <v>99.897250361794505</v>
      </c>
    </row>
    <row r="182" spans="2:7" s="30" customFormat="1" ht="13.2" x14ac:dyDescent="0.2">
      <c r="B182" s="71" t="s">
        <v>98</v>
      </c>
      <c r="C182" s="81" t="s">
        <v>5</v>
      </c>
      <c r="D182" s="124">
        <v>2717</v>
      </c>
      <c r="E182" s="125">
        <v>2717</v>
      </c>
      <c r="F182" s="126">
        <v>2714.74</v>
      </c>
      <c r="G182" s="126">
        <v>99.916820022083201</v>
      </c>
    </row>
    <row r="183" spans="2:7" s="30" customFormat="1" ht="13.2" x14ac:dyDescent="0.2">
      <c r="B183" s="73" t="s">
        <v>99</v>
      </c>
      <c r="C183" s="81" t="s">
        <v>32</v>
      </c>
      <c r="D183" s="124"/>
      <c r="E183" s="125"/>
      <c r="F183" s="126">
        <v>2156.65</v>
      </c>
      <c r="G183" s="126"/>
    </row>
    <row r="184" spans="2:7" s="30" customFormat="1" ht="13.2" x14ac:dyDescent="0.2">
      <c r="B184" s="82" t="s">
        <v>103</v>
      </c>
      <c r="C184" s="81" t="s">
        <v>102</v>
      </c>
      <c r="D184" s="124"/>
      <c r="E184" s="125"/>
      <c r="F184" s="126">
        <v>188.03</v>
      </c>
      <c r="G184" s="126"/>
    </row>
    <row r="185" spans="2:7" s="30" customFormat="1" ht="13.2" x14ac:dyDescent="0.2">
      <c r="B185" s="117" t="s">
        <v>105</v>
      </c>
      <c r="C185" s="118" t="s">
        <v>106</v>
      </c>
      <c r="D185" s="124"/>
      <c r="E185" s="125"/>
      <c r="F185" s="126">
        <v>370.06</v>
      </c>
      <c r="G185" s="126"/>
    </row>
    <row r="186" spans="2:7" s="30" customFormat="1" ht="13.2" x14ac:dyDescent="0.2">
      <c r="B186" s="119" t="s">
        <v>107</v>
      </c>
      <c r="C186" s="120" t="s">
        <v>14</v>
      </c>
      <c r="D186" s="124">
        <v>47</v>
      </c>
      <c r="E186" s="125">
        <v>47</v>
      </c>
      <c r="F186" s="126">
        <v>46.42</v>
      </c>
      <c r="G186" s="126">
        <v>98.7659574468085</v>
      </c>
    </row>
    <row r="187" spans="2:7" s="30" customFormat="1" ht="13.2" x14ac:dyDescent="0.2">
      <c r="B187" s="69" t="s">
        <v>109</v>
      </c>
      <c r="C187" s="84" t="s">
        <v>110</v>
      </c>
      <c r="D187" s="124"/>
      <c r="E187" s="125"/>
      <c r="F187" s="126">
        <v>46.42</v>
      </c>
      <c r="G187" s="126"/>
    </row>
    <row r="188" spans="2:7" s="30" customFormat="1" ht="13.2" x14ac:dyDescent="0.2">
      <c r="B188" s="69">
        <v>55</v>
      </c>
      <c r="C188" s="84" t="s">
        <v>223</v>
      </c>
      <c r="D188" s="124">
        <f>+D189</f>
        <v>15649</v>
      </c>
      <c r="E188" s="125">
        <f>+E189</f>
        <v>15649</v>
      </c>
      <c r="F188" s="126">
        <f>+F189</f>
        <v>15646.54</v>
      </c>
      <c r="G188" s="126">
        <f>+F188/E188*100</f>
        <v>99.984280145696218</v>
      </c>
    </row>
    <row r="189" spans="2:7" s="30" customFormat="1" ht="13.2" x14ac:dyDescent="0.2">
      <c r="B189" s="71" t="s">
        <v>277</v>
      </c>
      <c r="C189" s="81" t="s">
        <v>306</v>
      </c>
      <c r="D189" s="124">
        <v>15649</v>
      </c>
      <c r="E189" s="125">
        <v>15649</v>
      </c>
      <c r="F189" s="126">
        <v>15646.54</v>
      </c>
      <c r="G189" s="126">
        <v>99.984280145696204</v>
      </c>
    </row>
    <row r="190" spans="2:7" s="30" customFormat="1" ht="13.2" x14ac:dyDescent="0.2">
      <c r="B190" s="73" t="s">
        <v>98</v>
      </c>
      <c r="C190" s="81" t="s">
        <v>5</v>
      </c>
      <c r="D190" s="124">
        <v>15385</v>
      </c>
      <c r="E190" s="125">
        <v>15385</v>
      </c>
      <c r="F190" s="126">
        <v>15383.53</v>
      </c>
      <c r="G190" s="126">
        <v>99.990445238869</v>
      </c>
    </row>
    <row r="191" spans="2:7" s="30" customFormat="1" ht="13.2" x14ac:dyDescent="0.2">
      <c r="B191" s="82" t="s">
        <v>99</v>
      </c>
      <c r="C191" s="81" t="s">
        <v>32</v>
      </c>
      <c r="D191" s="124"/>
      <c r="E191" s="125"/>
      <c r="F191" s="126">
        <v>12220.98</v>
      </c>
      <c r="G191" s="126"/>
    </row>
    <row r="192" spans="2:7" s="30" customFormat="1" ht="13.2" x14ac:dyDescent="0.2">
      <c r="B192" s="117" t="s">
        <v>103</v>
      </c>
      <c r="C192" s="118" t="s">
        <v>102</v>
      </c>
      <c r="D192" s="124"/>
      <c r="E192" s="125"/>
      <c r="F192" s="126">
        <v>1065.49</v>
      </c>
      <c r="G192" s="126"/>
    </row>
    <row r="193" spans="2:7" s="30" customFormat="1" ht="13.2" x14ac:dyDescent="0.2">
      <c r="B193" s="119" t="s">
        <v>105</v>
      </c>
      <c r="C193" s="120" t="s">
        <v>106</v>
      </c>
      <c r="D193" s="124"/>
      <c r="E193" s="125"/>
      <c r="F193" s="126">
        <v>2097.06</v>
      </c>
      <c r="G193" s="126"/>
    </row>
    <row r="194" spans="2:7" s="30" customFormat="1" ht="13.2" x14ac:dyDescent="0.2">
      <c r="B194" s="69" t="s">
        <v>107</v>
      </c>
      <c r="C194" s="84" t="s">
        <v>14</v>
      </c>
      <c r="D194" s="124">
        <v>264</v>
      </c>
      <c r="E194" s="125">
        <v>264</v>
      </c>
      <c r="F194" s="126">
        <v>263.01</v>
      </c>
      <c r="G194" s="126">
        <v>99.625</v>
      </c>
    </row>
    <row r="195" spans="2:7" s="30" customFormat="1" ht="13.2" x14ac:dyDescent="0.2">
      <c r="B195" s="71" t="s">
        <v>109</v>
      </c>
      <c r="C195" s="81" t="s">
        <v>110</v>
      </c>
      <c r="D195" s="124"/>
      <c r="E195" s="125"/>
      <c r="F195" s="126">
        <v>263.01</v>
      </c>
      <c r="G195" s="126"/>
    </row>
    <row r="196" spans="2:7" s="30" customFormat="1" ht="13.2" x14ac:dyDescent="0.2">
      <c r="B196" s="133" t="s">
        <v>278</v>
      </c>
      <c r="C196" s="78" t="s">
        <v>307</v>
      </c>
      <c r="D196" s="121">
        <v>441990</v>
      </c>
      <c r="E196" s="122">
        <v>441990</v>
      </c>
      <c r="F196" s="123">
        <v>441990</v>
      </c>
      <c r="G196" s="123">
        <v>100</v>
      </c>
    </row>
    <row r="197" spans="2:7" s="30" customFormat="1" ht="13.2" x14ac:dyDescent="0.2">
      <c r="B197" s="73">
        <v>1</v>
      </c>
      <c r="C197" s="81" t="s">
        <v>217</v>
      </c>
      <c r="D197" s="124">
        <f>+D198</f>
        <v>441990</v>
      </c>
      <c r="E197" s="125">
        <f>+E198</f>
        <v>441990</v>
      </c>
      <c r="F197" s="126">
        <f>+F198</f>
        <v>441990</v>
      </c>
      <c r="G197" s="126">
        <f>+F197/E197*100</f>
        <v>100</v>
      </c>
    </row>
    <row r="198" spans="2:7" s="30" customFormat="1" ht="13.2" x14ac:dyDescent="0.2">
      <c r="B198" s="82" t="s">
        <v>218</v>
      </c>
      <c r="C198" s="81" t="s">
        <v>217</v>
      </c>
      <c r="D198" s="124">
        <v>441990</v>
      </c>
      <c r="E198" s="125">
        <v>441990</v>
      </c>
      <c r="F198" s="126">
        <v>441990</v>
      </c>
      <c r="G198" s="126">
        <v>100</v>
      </c>
    </row>
    <row r="199" spans="2:7" s="30" customFormat="1" ht="13.2" x14ac:dyDescent="0.2">
      <c r="B199" s="117" t="s">
        <v>168</v>
      </c>
      <c r="C199" s="118" t="s">
        <v>169</v>
      </c>
      <c r="D199" s="124">
        <v>441990</v>
      </c>
      <c r="E199" s="125">
        <v>441990</v>
      </c>
      <c r="F199" s="126">
        <v>441990</v>
      </c>
      <c r="G199" s="126">
        <v>100</v>
      </c>
    </row>
    <row r="200" spans="2:7" s="30" customFormat="1" ht="13.2" x14ac:dyDescent="0.2">
      <c r="B200" s="119" t="s">
        <v>171</v>
      </c>
      <c r="C200" s="120" t="s">
        <v>170</v>
      </c>
      <c r="D200" s="124"/>
      <c r="E200" s="125"/>
      <c r="F200" s="126">
        <v>441990</v>
      </c>
      <c r="G200" s="126"/>
    </row>
    <row r="201" spans="2:7" s="30" customFormat="1" ht="26.4" x14ac:dyDescent="0.2">
      <c r="B201" s="132" t="s">
        <v>279</v>
      </c>
      <c r="C201" s="116" t="s">
        <v>308</v>
      </c>
      <c r="D201" s="121">
        <v>1664080</v>
      </c>
      <c r="E201" s="122">
        <v>1664080</v>
      </c>
      <c r="F201" s="123">
        <v>1599890.78</v>
      </c>
      <c r="G201" s="123">
        <v>96.142660208643804</v>
      </c>
    </row>
    <row r="202" spans="2:7" s="30" customFormat="1" ht="13.2" x14ac:dyDescent="0.2">
      <c r="B202" s="69">
        <v>5</v>
      </c>
      <c r="C202" s="84" t="s">
        <v>220</v>
      </c>
      <c r="D202" s="124">
        <f>+D203</f>
        <v>1618693</v>
      </c>
      <c r="E202" s="125">
        <f>+E203</f>
        <v>1618693</v>
      </c>
      <c r="F202" s="126">
        <f>+F203</f>
        <v>1561183.28</v>
      </c>
      <c r="G202" s="126">
        <f>+F202/E202*100</f>
        <v>96.447150880370771</v>
      </c>
    </row>
    <row r="203" spans="2:7" s="30" customFormat="1" ht="13.2" x14ac:dyDescent="0.2">
      <c r="B203" s="71" t="s">
        <v>221</v>
      </c>
      <c r="C203" s="81" t="s">
        <v>222</v>
      </c>
      <c r="D203" s="124">
        <v>1618693</v>
      </c>
      <c r="E203" s="125">
        <v>1618693</v>
      </c>
      <c r="F203" s="126">
        <v>1561183.28</v>
      </c>
      <c r="G203" s="126">
        <v>96.447150880370799</v>
      </c>
    </row>
    <row r="204" spans="2:7" s="30" customFormat="1" ht="13.2" x14ac:dyDescent="0.2">
      <c r="B204" s="73" t="s">
        <v>168</v>
      </c>
      <c r="C204" s="81" t="s">
        <v>169</v>
      </c>
      <c r="D204" s="124">
        <v>1576183</v>
      </c>
      <c r="E204" s="125">
        <v>1576183</v>
      </c>
      <c r="F204" s="126">
        <v>1523812.52</v>
      </c>
      <c r="G204" s="126">
        <v>96.677385811165294</v>
      </c>
    </row>
    <row r="205" spans="2:7" s="30" customFormat="1" ht="26.4" x14ac:dyDescent="0.2">
      <c r="B205" s="82" t="s">
        <v>176</v>
      </c>
      <c r="C205" s="81" t="s">
        <v>175</v>
      </c>
      <c r="D205" s="124"/>
      <c r="E205" s="125"/>
      <c r="F205" s="126">
        <v>1523812.52</v>
      </c>
      <c r="G205" s="126"/>
    </row>
    <row r="206" spans="2:7" s="30" customFormat="1" ht="13.2" x14ac:dyDescent="0.25">
      <c r="B206" s="117" t="s">
        <v>177</v>
      </c>
      <c r="C206" s="118" t="s">
        <v>178</v>
      </c>
      <c r="D206" s="31">
        <v>42510</v>
      </c>
      <c r="E206" s="5">
        <v>42510</v>
      </c>
      <c r="F206" s="87">
        <v>37370.76</v>
      </c>
      <c r="G206" s="87">
        <v>87.910515172900503</v>
      </c>
    </row>
    <row r="207" spans="2:7" s="30" customFormat="1" ht="13.2" x14ac:dyDescent="0.25">
      <c r="B207" s="119" t="s">
        <v>180</v>
      </c>
      <c r="C207" s="120" t="s">
        <v>181</v>
      </c>
      <c r="D207" s="31"/>
      <c r="E207" s="5"/>
      <c r="F207" s="87">
        <v>21896.32</v>
      </c>
      <c r="G207" s="87"/>
    </row>
    <row r="208" spans="2:7" s="30" customFormat="1" ht="13.2" x14ac:dyDescent="0.25">
      <c r="B208" s="69" t="s">
        <v>183</v>
      </c>
      <c r="C208" s="84" t="s">
        <v>184</v>
      </c>
      <c r="D208" s="31"/>
      <c r="E208" s="5"/>
      <c r="F208" s="87">
        <v>15474.44</v>
      </c>
      <c r="G208" s="87"/>
    </row>
    <row r="209" spans="2:7" s="30" customFormat="1" ht="13.2" x14ac:dyDescent="0.25">
      <c r="B209" s="71" t="s">
        <v>277</v>
      </c>
      <c r="C209" s="81" t="s">
        <v>306</v>
      </c>
      <c r="D209" s="31">
        <v>45387</v>
      </c>
      <c r="E209" s="5">
        <v>45387</v>
      </c>
      <c r="F209" s="87">
        <v>38707.5</v>
      </c>
      <c r="G209" s="87">
        <v>85.283230881089295</v>
      </c>
    </row>
    <row r="210" spans="2:7" s="30" customFormat="1" ht="13.2" x14ac:dyDescent="0.25">
      <c r="B210" s="73" t="s">
        <v>98</v>
      </c>
      <c r="C210" s="81" t="s">
        <v>5</v>
      </c>
      <c r="D210" s="31">
        <v>30552</v>
      </c>
      <c r="E210" s="5">
        <v>30552</v>
      </c>
      <c r="F210" s="87">
        <v>23956.39</v>
      </c>
      <c r="G210" s="87">
        <v>78.411855197695701</v>
      </c>
    </row>
    <row r="211" spans="2:7" s="30" customFormat="1" ht="13.2" x14ac:dyDescent="0.25">
      <c r="B211" s="82" t="s">
        <v>99</v>
      </c>
      <c r="C211" s="81" t="s">
        <v>32</v>
      </c>
      <c r="D211" s="31"/>
      <c r="E211" s="5"/>
      <c r="F211" s="87">
        <v>17903.349999999999</v>
      </c>
      <c r="G211" s="87"/>
    </row>
    <row r="212" spans="2:7" s="30" customFormat="1" ht="13.2" x14ac:dyDescent="0.25">
      <c r="B212" s="117" t="s">
        <v>103</v>
      </c>
      <c r="C212" s="118" t="s">
        <v>102</v>
      </c>
      <c r="D212" s="31"/>
      <c r="E212" s="5"/>
      <c r="F212" s="87">
        <v>2722.68</v>
      </c>
      <c r="G212" s="87"/>
    </row>
    <row r="213" spans="2:7" s="30" customFormat="1" ht="13.2" x14ac:dyDescent="0.25">
      <c r="B213" s="119" t="s">
        <v>105</v>
      </c>
      <c r="C213" s="120" t="s">
        <v>106</v>
      </c>
      <c r="D213" s="31"/>
      <c r="E213" s="5"/>
      <c r="F213" s="87">
        <v>3330.36</v>
      </c>
      <c r="G213" s="87"/>
    </row>
    <row r="214" spans="2:7" s="30" customFormat="1" ht="13.2" x14ac:dyDescent="0.25">
      <c r="B214" s="69" t="s">
        <v>107</v>
      </c>
      <c r="C214" s="84" t="s">
        <v>14</v>
      </c>
      <c r="D214" s="31">
        <v>14835</v>
      </c>
      <c r="E214" s="5">
        <v>14835</v>
      </c>
      <c r="F214" s="87">
        <v>14751.11</v>
      </c>
      <c r="G214" s="87">
        <v>99.434512976070096</v>
      </c>
    </row>
    <row r="215" spans="2:7" s="30" customFormat="1" ht="13.2" x14ac:dyDescent="0.25">
      <c r="B215" s="71" t="s">
        <v>109</v>
      </c>
      <c r="C215" s="81" t="s">
        <v>110</v>
      </c>
      <c r="D215" s="31"/>
      <c r="E215" s="5"/>
      <c r="F215" s="87">
        <v>489.12</v>
      </c>
      <c r="G215" s="87"/>
    </row>
    <row r="216" spans="2:7" s="30" customFormat="1" ht="13.2" x14ac:dyDescent="0.25">
      <c r="B216" s="73" t="s">
        <v>139</v>
      </c>
      <c r="C216" s="81" t="s">
        <v>140</v>
      </c>
      <c r="D216" s="31"/>
      <c r="E216" s="5"/>
      <c r="F216" s="87">
        <v>14261.99</v>
      </c>
      <c r="G216" s="87"/>
    </row>
    <row r="217" spans="2:7" s="30" customFormat="1" ht="13.2" x14ac:dyDescent="0.25">
      <c r="B217" s="133" t="s">
        <v>280</v>
      </c>
      <c r="C217" s="78" t="s">
        <v>309</v>
      </c>
      <c r="D217" s="127">
        <v>760525</v>
      </c>
      <c r="E217" s="109">
        <v>640525</v>
      </c>
      <c r="F217" s="92">
        <v>491281.24</v>
      </c>
      <c r="G217" s="92">
        <v>76.699775965028707</v>
      </c>
    </row>
    <row r="218" spans="2:7" s="30" customFormat="1" ht="13.2" x14ac:dyDescent="0.25">
      <c r="B218" s="82">
        <v>1</v>
      </c>
      <c r="C218" s="81" t="s">
        <v>217</v>
      </c>
      <c r="D218" s="127">
        <f>+D219</f>
        <v>378078</v>
      </c>
      <c r="E218" s="109">
        <f>+E219</f>
        <v>258078</v>
      </c>
      <c r="F218" s="92">
        <f>+F219</f>
        <v>234155.9</v>
      </c>
      <c r="G218" s="92">
        <f>+F218/E218*100</f>
        <v>90.730670572462586</v>
      </c>
    </row>
    <row r="219" spans="2:7" s="30" customFormat="1" ht="13.2" x14ac:dyDescent="0.25">
      <c r="B219" s="117" t="s">
        <v>276</v>
      </c>
      <c r="C219" s="118" t="s">
        <v>219</v>
      </c>
      <c r="D219" s="31">
        <v>378078</v>
      </c>
      <c r="E219" s="5">
        <v>258078</v>
      </c>
      <c r="F219" s="87">
        <v>234155.9</v>
      </c>
      <c r="G219" s="87">
        <v>90.7306705724626</v>
      </c>
    </row>
    <row r="220" spans="2:7" s="30" customFormat="1" ht="13.2" x14ac:dyDescent="0.25">
      <c r="B220" s="119" t="s">
        <v>107</v>
      </c>
      <c r="C220" s="120" t="s">
        <v>14</v>
      </c>
      <c r="D220" s="31">
        <v>8627</v>
      </c>
      <c r="E220" s="5">
        <v>8627</v>
      </c>
      <c r="F220" s="87">
        <v>136.72</v>
      </c>
      <c r="G220" s="87">
        <v>1.5847919323055499</v>
      </c>
    </row>
    <row r="221" spans="2:7" s="30" customFormat="1" ht="13.2" x14ac:dyDescent="0.25">
      <c r="B221" s="69" t="s">
        <v>146</v>
      </c>
      <c r="C221" s="84" t="s">
        <v>145</v>
      </c>
      <c r="D221" s="31"/>
      <c r="E221" s="5"/>
      <c r="F221" s="87">
        <v>136.72</v>
      </c>
      <c r="G221" s="87"/>
    </row>
    <row r="222" spans="2:7" s="30" customFormat="1" ht="13.2" x14ac:dyDescent="0.25">
      <c r="B222" s="71" t="s">
        <v>168</v>
      </c>
      <c r="C222" s="81" t="s">
        <v>169</v>
      </c>
      <c r="D222" s="31">
        <v>369451</v>
      </c>
      <c r="E222" s="5">
        <v>249451</v>
      </c>
      <c r="F222" s="87">
        <v>234019.18</v>
      </c>
      <c r="G222" s="87">
        <v>93.813686856336503</v>
      </c>
    </row>
    <row r="223" spans="2:7" s="30" customFormat="1" ht="13.2" x14ac:dyDescent="0.25">
      <c r="B223" s="73" t="s">
        <v>173</v>
      </c>
      <c r="C223" s="81" t="s">
        <v>174</v>
      </c>
      <c r="D223" s="31"/>
      <c r="E223" s="5"/>
      <c r="F223" s="87">
        <v>234019.18</v>
      </c>
      <c r="G223" s="87"/>
    </row>
    <row r="224" spans="2:7" s="30" customFormat="1" ht="13.2" x14ac:dyDescent="0.25">
      <c r="B224" s="73">
        <v>55</v>
      </c>
      <c r="C224" s="81" t="s">
        <v>223</v>
      </c>
      <c r="D224" s="31"/>
      <c r="E224" s="5"/>
      <c r="F224" s="87"/>
      <c r="G224" s="87"/>
    </row>
    <row r="225" spans="2:7" s="30" customFormat="1" ht="13.2" x14ac:dyDescent="0.25">
      <c r="B225" s="82" t="s">
        <v>281</v>
      </c>
      <c r="C225" s="81" t="s">
        <v>310</v>
      </c>
      <c r="D225" s="31">
        <v>216543</v>
      </c>
      <c r="E225" s="5">
        <v>216543</v>
      </c>
      <c r="F225" s="87">
        <v>136711.54999999999</v>
      </c>
      <c r="G225" s="87">
        <v>63.1336732196377</v>
      </c>
    </row>
    <row r="226" spans="2:7" s="30" customFormat="1" ht="13.2" x14ac:dyDescent="0.25">
      <c r="B226" s="117" t="s">
        <v>107</v>
      </c>
      <c r="C226" s="118" t="s">
        <v>14</v>
      </c>
      <c r="D226" s="31">
        <v>11281</v>
      </c>
      <c r="E226" s="5">
        <v>11281</v>
      </c>
      <c r="F226" s="87">
        <v>774.73</v>
      </c>
      <c r="G226" s="87">
        <v>6.8675649321868599</v>
      </c>
    </row>
    <row r="227" spans="2:7" s="30" customFormat="1" ht="13.2" x14ac:dyDescent="0.25">
      <c r="B227" s="119" t="s">
        <v>146</v>
      </c>
      <c r="C227" s="120" t="s">
        <v>145</v>
      </c>
      <c r="D227" s="31"/>
      <c r="E227" s="5"/>
      <c r="F227" s="87">
        <v>774.73</v>
      </c>
      <c r="G227" s="87"/>
    </row>
    <row r="228" spans="2:7" s="30" customFormat="1" ht="13.2" x14ac:dyDescent="0.25">
      <c r="B228" s="69" t="s">
        <v>168</v>
      </c>
      <c r="C228" s="84" t="s">
        <v>169</v>
      </c>
      <c r="D228" s="31">
        <v>205262</v>
      </c>
      <c r="E228" s="5">
        <v>205262</v>
      </c>
      <c r="F228" s="87">
        <v>135936.82</v>
      </c>
      <c r="G228" s="87">
        <v>66.226003838995993</v>
      </c>
    </row>
    <row r="229" spans="2:7" s="30" customFormat="1" ht="13.2" x14ac:dyDescent="0.25">
      <c r="B229" s="71" t="s">
        <v>173</v>
      </c>
      <c r="C229" s="81" t="s">
        <v>174</v>
      </c>
      <c r="D229" s="31"/>
      <c r="E229" s="5"/>
      <c r="F229" s="87">
        <v>135936.82</v>
      </c>
      <c r="G229" s="87"/>
    </row>
    <row r="230" spans="2:7" s="30" customFormat="1" ht="13.2" x14ac:dyDescent="0.25">
      <c r="B230" s="73" t="s">
        <v>277</v>
      </c>
      <c r="C230" s="81" t="s">
        <v>306</v>
      </c>
      <c r="D230" s="31">
        <v>165904</v>
      </c>
      <c r="E230" s="5">
        <v>165904</v>
      </c>
      <c r="F230" s="87">
        <v>120413.79</v>
      </c>
      <c r="G230" s="87">
        <v>72.580401919182194</v>
      </c>
    </row>
    <row r="231" spans="2:7" s="30" customFormat="1" ht="13.2" x14ac:dyDescent="0.25">
      <c r="B231" s="82" t="s">
        <v>168</v>
      </c>
      <c r="C231" s="81" t="s">
        <v>169</v>
      </c>
      <c r="D231" s="31">
        <v>165904</v>
      </c>
      <c r="E231" s="5">
        <v>165904</v>
      </c>
      <c r="F231" s="87">
        <v>120413.79</v>
      </c>
      <c r="G231" s="87">
        <v>72.580401919182194</v>
      </c>
    </row>
    <row r="232" spans="2:7" s="30" customFormat="1" ht="26.4" x14ac:dyDescent="0.25">
      <c r="B232" s="117" t="s">
        <v>176</v>
      </c>
      <c r="C232" s="118" t="s">
        <v>175</v>
      </c>
      <c r="D232" s="31"/>
      <c r="E232" s="5"/>
      <c r="F232" s="87">
        <v>120413.79</v>
      </c>
      <c r="G232" s="87"/>
    </row>
    <row r="233" spans="2:7" s="30" customFormat="1" ht="13.2" x14ac:dyDescent="0.25">
      <c r="B233" s="134" t="s">
        <v>282</v>
      </c>
      <c r="C233" s="114" t="s">
        <v>311</v>
      </c>
      <c r="D233" s="127">
        <v>120000</v>
      </c>
      <c r="E233" s="109">
        <v>120000</v>
      </c>
      <c r="F233" s="92">
        <v>54686.26</v>
      </c>
      <c r="G233" s="92">
        <v>45.571883333333297</v>
      </c>
    </row>
    <row r="234" spans="2:7" s="30" customFormat="1" ht="13.2" x14ac:dyDescent="0.25">
      <c r="B234" s="119">
        <v>1</v>
      </c>
      <c r="C234" s="120" t="s">
        <v>217</v>
      </c>
      <c r="D234" s="31">
        <f>+D235</f>
        <v>120000</v>
      </c>
      <c r="E234" s="5">
        <f>+E235</f>
        <v>120000</v>
      </c>
      <c r="F234" s="87">
        <f>+F235</f>
        <v>54686.26</v>
      </c>
      <c r="G234" s="87">
        <f>+F234/E234*100</f>
        <v>45.571883333333332</v>
      </c>
    </row>
    <row r="235" spans="2:7" s="30" customFormat="1" ht="13.2" x14ac:dyDescent="0.25">
      <c r="B235" s="69" t="s">
        <v>218</v>
      </c>
      <c r="C235" s="84" t="s">
        <v>217</v>
      </c>
      <c r="D235" s="31">
        <v>120000</v>
      </c>
      <c r="E235" s="5">
        <v>120000</v>
      </c>
      <c r="F235" s="87">
        <v>54686.26</v>
      </c>
      <c r="G235" s="87">
        <v>45.571883333333297</v>
      </c>
    </row>
    <row r="236" spans="2:7" s="30" customFormat="1" ht="13.2" x14ac:dyDescent="0.25">
      <c r="B236" s="71" t="s">
        <v>253</v>
      </c>
      <c r="C236" s="81" t="s">
        <v>261</v>
      </c>
      <c r="D236" s="31">
        <v>120000</v>
      </c>
      <c r="E236" s="5">
        <v>120000</v>
      </c>
      <c r="F236" s="87">
        <v>54686.26</v>
      </c>
      <c r="G236" s="87">
        <v>45.571883333333297</v>
      </c>
    </row>
    <row r="237" spans="2:7" s="30" customFormat="1" ht="26.4" x14ac:dyDescent="0.25">
      <c r="B237" s="73" t="s">
        <v>254</v>
      </c>
      <c r="C237" s="81" t="s">
        <v>249</v>
      </c>
      <c r="D237" s="31"/>
      <c r="E237" s="5"/>
      <c r="F237" s="87">
        <v>54686.26</v>
      </c>
      <c r="G237" s="87"/>
    </row>
    <row r="238" spans="2:7" s="30" customFormat="1" ht="26.4" x14ac:dyDescent="0.25">
      <c r="B238" s="133" t="s">
        <v>283</v>
      </c>
      <c r="C238" s="78" t="s">
        <v>312</v>
      </c>
      <c r="D238" s="127">
        <v>89414</v>
      </c>
      <c r="E238" s="109">
        <v>89414</v>
      </c>
      <c r="F238" s="92">
        <v>85053.15</v>
      </c>
      <c r="G238" s="92">
        <v>95.122855481244599</v>
      </c>
    </row>
    <row r="239" spans="2:7" s="30" customFormat="1" ht="13.2" x14ac:dyDescent="0.25">
      <c r="B239" s="81">
        <v>1</v>
      </c>
      <c r="C239" s="81" t="s">
        <v>217</v>
      </c>
      <c r="D239" s="31">
        <f>+D240</f>
        <v>89414</v>
      </c>
      <c r="E239" s="5">
        <f>+E240</f>
        <v>89414</v>
      </c>
      <c r="F239" s="87">
        <f>+F240</f>
        <v>85053.15</v>
      </c>
      <c r="G239" s="87">
        <f>+F239/E239*100</f>
        <v>95.122855481244542</v>
      </c>
    </row>
    <row r="240" spans="2:7" s="30" customFormat="1" ht="13.2" x14ac:dyDescent="0.25">
      <c r="B240" s="117" t="s">
        <v>218</v>
      </c>
      <c r="C240" s="118" t="s">
        <v>217</v>
      </c>
      <c r="D240" s="31">
        <v>89414</v>
      </c>
      <c r="E240" s="5">
        <v>89414</v>
      </c>
      <c r="F240" s="87">
        <v>85053.15</v>
      </c>
      <c r="G240" s="87">
        <v>95.122855481244599</v>
      </c>
    </row>
    <row r="241" spans="2:7" s="30" customFormat="1" ht="13.2" x14ac:dyDescent="0.25">
      <c r="B241" s="119" t="s">
        <v>98</v>
      </c>
      <c r="C241" s="120" t="s">
        <v>5</v>
      </c>
      <c r="D241" s="31">
        <v>80590</v>
      </c>
      <c r="E241" s="5">
        <v>80590</v>
      </c>
      <c r="F241" s="87">
        <v>76957.52</v>
      </c>
      <c r="G241" s="87">
        <v>95.492641766968603</v>
      </c>
    </row>
    <row r="242" spans="2:7" s="30" customFormat="1" ht="13.2" x14ac:dyDescent="0.25">
      <c r="B242" s="69" t="s">
        <v>99</v>
      </c>
      <c r="C242" s="84" t="s">
        <v>32</v>
      </c>
      <c r="D242" s="31"/>
      <c r="E242" s="5"/>
      <c r="F242" s="87">
        <v>59183.13</v>
      </c>
      <c r="G242" s="87"/>
    </row>
    <row r="243" spans="2:7" s="30" customFormat="1" ht="13.2" x14ac:dyDescent="0.25">
      <c r="B243" s="71" t="s">
        <v>103</v>
      </c>
      <c r="C243" s="81" t="s">
        <v>102</v>
      </c>
      <c r="D243" s="31"/>
      <c r="E243" s="5"/>
      <c r="F243" s="87">
        <v>7044.79</v>
      </c>
      <c r="G243" s="87"/>
    </row>
    <row r="244" spans="2:7" s="30" customFormat="1" ht="13.2" x14ac:dyDescent="0.25">
      <c r="B244" s="73" t="s">
        <v>105</v>
      </c>
      <c r="C244" s="81" t="s">
        <v>106</v>
      </c>
      <c r="D244" s="31"/>
      <c r="E244" s="5"/>
      <c r="F244" s="87">
        <v>10729.6</v>
      </c>
      <c r="G244" s="87"/>
    </row>
    <row r="245" spans="2:7" s="30" customFormat="1" ht="13.2" x14ac:dyDescent="0.25">
      <c r="B245" s="82" t="s">
        <v>107</v>
      </c>
      <c r="C245" s="81" t="s">
        <v>14</v>
      </c>
      <c r="D245" s="31">
        <v>8577</v>
      </c>
      <c r="E245" s="5">
        <v>8577</v>
      </c>
      <c r="F245" s="87">
        <v>7848.76</v>
      </c>
      <c r="G245" s="87">
        <v>91.509385566048707</v>
      </c>
    </row>
    <row r="246" spans="2:7" s="30" customFormat="1" ht="13.2" x14ac:dyDescent="0.25">
      <c r="B246" s="117" t="s">
        <v>108</v>
      </c>
      <c r="C246" s="118" t="s">
        <v>34</v>
      </c>
      <c r="D246" s="31"/>
      <c r="E246" s="5"/>
      <c r="F246" s="87">
        <v>3479.58</v>
      </c>
      <c r="G246" s="87"/>
    </row>
    <row r="247" spans="2:7" s="30" customFormat="1" ht="13.2" x14ac:dyDescent="0.25">
      <c r="B247" s="119" t="s">
        <v>109</v>
      </c>
      <c r="C247" s="120" t="s">
        <v>110</v>
      </c>
      <c r="D247" s="31"/>
      <c r="E247" s="5"/>
      <c r="F247" s="87">
        <v>830.28</v>
      </c>
      <c r="G247" s="87"/>
    </row>
    <row r="248" spans="2:7" s="30" customFormat="1" ht="13.2" x14ac:dyDescent="0.2">
      <c r="B248" s="69" t="s">
        <v>111</v>
      </c>
      <c r="C248" s="84" t="s">
        <v>112</v>
      </c>
      <c r="D248" s="124"/>
      <c r="E248" s="125"/>
      <c r="F248" s="126">
        <v>35.56</v>
      </c>
      <c r="G248" s="126"/>
    </row>
    <row r="249" spans="2:7" s="30" customFormat="1" ht="13.2" x14ac:dyDescent="0.2">
      <c r="B249" s="71" t="s">
        <v>135</v>
      </c>
      <c r="C249" s="81" t="s">
        <v>136</v>
      </c>
      <c r="D249" s="124"/>
      <c r="E249" s="125"/>
      <c r="F249" s="126">
        <v>3503.34</v>
      </c>
      <c r="G249" s="126"/>
    </row>
    <row r="250" spans="2:7" s="30" customFormat="1" ht="13.2" x14ac:dyDescent="0.2">
      <c r="B250" s="73" t="s">
        <v>199</v>
      </c>
      <c r="C250" s="81" t="s">
        <v>7</v>
      </c>
      <c r="D250" s="124">
        <v>247</v>
      </c>
      <c r="E250" s="125">
        <v>247</v>
      </c>
      <c r="F250" s="126">
        <v>246.87</v>
      </c>
      <c r="G250" s="126">
        <v>99.947368421052602</v>
      </c>
    </row>
    <row r="251" spans="2:7" s="30" customFormat="1" ht="13.2" x14ac:dyDescent="0.2">
      <c r="B251" s="82" t="s">
        <v>201</v>
      </c>
      <c r="C251" s="81" t="s">
        <v>202</v>
      </c>
      <c r="D251" s="124"/>
      <c r="E251" s="125"/>
      <c r="F251" s="126">
        <v>246.87</v>
      </c>
      <c r="G251" s="126"/>
    </row>
    <row r="252" spans="2:7" s="30" customFormat="1" ht="13.2" x14ac:dyDescent="0.2">
      <c r="B252" s="135" t="s">
        <v>284</v>
      </c>
      <c r="C252" s="83" t="s">
        <v>313</v>
      </c>
      <c r="D252" s="121">
        <v>32919225</v>
      </c>
      <c r="E252" s="122">
        <v>32919225</v>
      </c>
      <c r="F252" s="123">
        <v>32601380.23</v>
      </c>
      <c r="G252" s="123">
        <v>99.034470677848603</v>
      </c>
    </row>
    <row r="253" spans="2:7" s="30" customFormat="1" ht="13.2" x14ac:dyDescent="0.2">
      <c r="B253" s="117">
        <v>1</v>
      </c>
      <c r="C253" s="118" t="s">
        <v>217</v>
      </c>
      <c r="D253" s="124">
        <f>+D254</f>
        <v>3352512</v>
      </c>
      <c r="E253" s="125">
        <f>+E254</f>
        <v>3352512</v>
      </c>
      <c r="F253" s="126">
        <f>+F254</f>
        <v>3346834.75</v>
      </c>
      <c r="G253" s="126">
        <f>+F253/E253*100</f>
        <v>99.830656832846529</v>
      </c>
    </row>
    <row r="254" spans="2:7" s="30" customFormat="1" ht="13.2" x14ac:dyDescent="0.2">
      <c r="B254" s="119" t="s">
        <v>276</v>
      </c>
      <c r="C254" s="120" t="s">
        <v>219</v>
      </c>
      <c r="D254" s="124">
        <v>3352512</v>
      </c>
      <c r="E254" s="125">
        <v>3352512</v>
      </c>
      <c r="F254" s="126">
        <v>3346834.75</v>
      </c>
      <c r="G254" s="126">
        <v>99.8306568328465</v>
      </c>
    </row>
    <row r="255" spans="2:7" s="30" customFormat="1" ht="13.2" x14ac:dyDescent="0.2">
      <c r="B255" s="69" t="s">
        <v>221</v>
      </c>
      <c r="C255" s="84" t="s">
        <v>255</v>
      </c>
      <c r="D255" s="124">
        <v>3352512</v>
      </c>
      <c r="E255" s="125">
        <v>3352512</v>
      </c>
      <c r="F255" s="126">
        <v>3346834.75</v>
      </c>
      <c r="G255" s="126">
        <v>99.8306568328465</v>
      </c>
    </row>
    <row r="256" spans="2:7" s="30" customFormat="1" ht="26.4" x14ac:dyDescent="0.2">
      <c r="B256" s="71" t="s">
        <v>251</v>
      </c>
      <c r="C256" s="81" t="s">
        <v>257</v>
      </c>
      <c r="D256" s="124"/>
      <c r="E256" s="125"/>
      <c r="F256" s="126">
        <v>153411.99</v>
      </c>
      <c r="G256" s="126"/>
    </row>
    <row r="257" spans="2:7" s="30" customFormat="1" ht="13.2" x14ac:dyDescent="0.2">
      <c r="B257" s="73" t="s">
        <v>252</v>
      </c>
      <c r="C257" s="81" t="s">
        <v>258</v>
      </c>
      <c r="D257" s="124"/>
      <c r="E257" s="125"/>
      <c r="F257" s="126">
        <v>3193422.76</v>
      </c>
      <c r="G257" s="126"/>
    </row>
    <row r="258" spans="2:7" s="30" customFormat="1" ht="13.2" x14ac:dyDescent="0.2">
      <c r="B258" s="82" t="s">
        <v>285</v>
      </c>
      <c r="C258" s="81" t="s">
        <v>314</v>
      </c>
      <c r="D258" s="124">
        <v>18994432</v>
      </c>
      <c r="E258" s="125">
        <v>18994432</v>
      </c>
      <c r="F258" s="126">
        <v>18965397.510000002</v>
      </c>
      <c r="G258" s="126">
        <v>99.847142099326803</v>
      </c>
    </row>
    <row r="259" spans="2:7" s="30" customFormat="1" ht="13.2" x14ac:dyDescent="0.2">
      <c r="B259" s="117" t="s">
        <v>221</v>
      </c>
      <c r="C259" s="118" t="s">
        <v>255</v>
      </c>
      <c r="D259" s="124">
        <v>18994432</v>
      </c>
      <c r="E259" s="125">
        <v>18994432</v>
      </c>
      <c r="F259" s="126">
        <v>18965397.510000002</v>
      </c>
      <c r="G259" s="126">
        <v>99.847142099326803</v>
      </c>
    </row>
    <row r="260" spans="2:7" s="30" customFormat="1" ht="26.4" x14ac:dyDescent="0.2">
      <c r="B260" s="119" t="s">
        <v>251</v>
      </c>
      <c r="C260" s="120" t="s">
        <v>257</v>
      </c>
      <c r="D260" s="124"/>
      <c r="E260" s="125"/>
      <c r="F260" s="126">
        <v>869334.63</v>
      </c>
      <c r="G260" s="126"/>
    </row>
    <row r="261" spans="2:7" s="30" customFormat="1" ht="13.2" x14ac:dyDescent="0.2">
      <c r="B261" s="69" t="s">
        <v>252</v>
      </c>
      <c r="C261" s="84" t="s">
        <v>258</v>
      </c>
      <c r="D261" s="124"/>
      <c r="E261" s="125"/>
      <c r="F261" s="126">
        <v>18096062.879999999</v>
      </c>
      <c r="G261" s="126"/>
    </row>
    <row r="262" spans="2:7" s="30" customFormat="1" ht="13.2" x14ac:dyDescent="0.2">
      <c r="B262" s="69">
        <v>8</v>
      </c>
      <c r="C262" s="84" t="s">
        <v>226</v>
      </c>
      <c r="D262" s="124">
        <f>+D263</f>
        <v>10572281</v>
      </c>
      <c r="E262" s="125">
        <f>+E263</f>
        <v>10572281</v>
      </c>
      <c r="F262" s="126">
        <f>+F263</f>
        <v>10289147.970000001</v>
      </c>
      <c r="G262" s="126">
        <f>+F262/E262*100</f>
        <v>97.321930527574892</v>
      </c>
    </row>
    <row r="263" spans="2:7" s="30" customFormat="1" ht="13.2" x14ac:dyDescent="0.2">
      <c r="B263" s="71" t="s">
        <v>227</v>
      </c>
      <c r="C263" s="81" t="s">
        <v>228</v>
      </c>
      <c r="D263" s="124">
        <v>10572281</v>
      </c>
      <c r="E263" s="125">
        <v>10572281</v>
      </c>
      <c r="F263" s="126">
        <v>10289147.970000001</v>
      </c>
      <c r="G263" s="126">
        <v>97.321930527574906</v>
      </c>
    </row>
    <row r="264" spans="2:7" s="30" customFormat="1" ht="13.2" x14ac:dyDescent="0.2">
      <c r="B264" s="73" t="s">
        <v>221</v>
      </c>
      <c r="C264" s="81" t="s">
        <v>255</v>
      </c>
      <c r="D264" s="124">
        <v>10572281</v>
      </c>
      <c r="E264" s="125">
        <v>10572281</v>
      </c>
      <c r="F264" s="126">
        <v>10289147.970000001</v>
      </c>
      <c r="G264" s="126">
        <v>97.321930527574906</v>
      </c>
    </row>
    <row r="265" spans="2:7" s="30" customFormat="1" ht="26.4" x14ac:dyDescent="0.2">
      <c r="B265" s="82" t="s">
        <v>251</v>
      </c>
      <c r="C265" s="81" t="s">
        <v>257</v>
      </c>
      <c r="D265" s="124"/>
      <c r="E265" s="125"/>
      <c r="F265" s="126">
        <v>1022559.03</v>
      </c>
      <c r="G265" s="126"/>
    </row>
    <row r="266" spans="2:7" s="30" customFormat="1" ht="13.2" x14ac:dyDescent="0.2">
      <c r="B266" s="117" t="s">
        <v>252</v>
      </c>
      <c r="C266" s="118" t="s">
        <v>258</v>
      </c>
      <c r="D266" s="124"/>
      <c r="E266" s="125"/>
      <c r="F266" s="126">
        <v>9266588.9399999995</v>
      </c>
      <c r="G266" s="126"/>
    </row>
    <row r="267" spans="2:7" s="30" customFormat="1" ht="26.4" x14ac:dyDescent="0.2">
      <c r="B267" s="134" t="s">
        <v>286</v>
      </c>
      <c r="C267" s="114" t="s">
        <v>315</v>
      </c>
      <c r="D267" s="121">
        <v>542276</v>
      </c>
      <c r="E267" s="122">
        <v>537276</v>
      </c>
      <c r="F267" s="123">
        <v>406667.56</v>
      </c>
      <c r="G267" s="123">
        <v>75.690624557955303</v>
      </c>
    </row>
    <row r="268" spans="2:7" s="30" customFormat="1" ht="13.2" x14ac:dyDescent="0.2">
      <c r="B268" s="119">
        <v>1</v>
      </c>
      <c r="C268" s="120" t="s">
        <v>217</v>
      </c>
      <c r="D268" s="124">
        <f>+D269</f>
        <v>69410</v>
      </c>
      <c r="E268" s="125">
        <f>+E269</f>
        <v>64410</v>
      </c>
      <c r="F268" s="126">
        <f>+F269</f>
        <v>60666.96</v>
      </c>
      <c r="G268" s="126">
        <f>+F268/E268*100</f>
        <v>94.188728458313932</v>
      </c>
    </row>
    <row r="269" spans="2:7" s="30" customFormat="1" ht="13.2" x14ac:dyDescent="0.2">
      <c r="B269" s="69" t="s">
        <v>276</v>
      </c>
      <c r="C269" s="84" t="s">
        <v>219</v>
      </c>
      <c r="D269" s="124">
        <v>69410</v>
      </c>
      <c r="E269" s="125">
        <v>64410</v>
      </c>
      <c r="F269" s="126">
        <v>60666.96</v>
      </c>
      <c r="G269" s="126">
        <v>94.188728458313904</v>
      </c>
    </row>
    <row r="270" spans="2:7" s="30" customFormat="1" ht="13.2" x14ac:dyDescent="0.2">
      <c r="B270" s="71" t="s">
        <v>98</v>
      </c>
      <c r="C270" s="81" t="s">
        <v>5</v>
      </c>
      <c r="D270" s="124">
        <v>51516</v>
      </c>
      <c r="E270" s="125">
        <v>51516</v>
      </c>
      <c r="F270" s="126">
        <v>51403.03</v>
      </c>
      <c r="G270" s="126">
        <v>99.780708905970997</v>
      </c>
    </row>
    <row r="271" spans="2:7" s="30" customFormat="1" ht="13.2" x14ac:dyDescent="0.2">
      <c r="B271" s="73" t="s">
        <v>99</v>
      </c>
      <c r="C271" s="81" t="s">
        <v>32</v>
      </c>
      <c r="D271" s="124"/>
      <c r="E271" s="125"/>
      <c r="F271" s="126">
        <v>36830.769999999997</v>
      </c>
      <c r="G271" s="126"/>
    </row>
    <row r="272" spans="2:7" s="30" customFormat="1" ht="13.2" x14ac:dyDescent="0.2">
      <c r="B272" s="82" t="s">
        <v>100</v>
      </c>
      <c r="C272" s="81" t="s">
        <v>101</v>
      </c>
      <c r="D272" s="124"/>
      <c r="E272" s="125"/>
      <c r="F272" s="126">
        <v>1106.78</v>
      </c>
      <c r="G272" s="126"/>
    </row>
    <row r="273" spans="2:7" s="30" customFormat="1" ht="13.2" x14ac:dyDescent="0.2">
      <c r="B273" s="117" t="s">
        <v>103</v>
      </c>
      <c r="C273" s="118" t="s">
        <v>102</v>
      </c>
      <c r="D273" s="124"/>
      <c r="E273" s="125"/>
      <c r="F273" s="126">
        <v>7319.16</v>
      </c>
      <c r="G273" s="126"/>
    </row>
    <row r="274" spans="2:7" s="30" customFormat="1" ht="13.2" x14ac:dyDescent="0.2">
      <c r="B274" s="119" t="s">
        <v>105</v>
      </c>
      <c r="C274" s="120" t="s">
        <v>106</v>
      </c>
      <c r="D274" s="124"/>
      <c r="E274" s="125"/>
      <c r="F274" s="126">
        <v>6146.32</v>
      </c>
      <c r="G274" s="126"/>
    </row>
    <row r="275" spans="2:7" s="30" customFormat="1" ht="13.2" x14ac:dyDescent="0.2">
      <c r="B275" s="69" t="s">
        <v>107</v>
      </c>
      <c r="C275" s="84" t="s">
        <v>14</v>
      </c>
      <c r="D275" s="124">
        <v>15758</v>
      </c>
      <c r="E275" s="125">
        <v>10758</v>
      </c>
      <c r="F275" s="126">
        <v>7135.99</v>
      </c>
      <c r="G275" s="126">
        <v>66.331939022123095</v>
      </c>
    </row>
    <row r="276" spans="2:7" s="30" customFormat="1" ht="13.2" x14ac:dyDescent="0.2">
      <c r="B276" s="71" t="s">
        <v>108</v>
      </c>
      <c r="C276" s="81" t="s">
        <v>34</v>
      </c>
      <c r="D276" s="124"/>
      <c r="E276" s="125"/>
      <c r="F276" s="126">
        <v>707.77</v>
      </c>
      <c r="G276" s="126"/>
    </row>
    <row r="277" spans="2:7" s="30" customFormat="1" ht="13.2" x14ac:dyDescent="0.2">
      <c r="B277" s="73" t="s">
        <v>109</v>
      </c>
      <c r="C277" s="81" t="s">
        <v>110</v>
      </c>
      <c r="D277" s="124"/>
      <c r="E277" s="125"/>
      <c r="F277" s="126">
        <v>240.36</v>
      </c>
      <c r="G277" s="126"/>
    </row>
    <row r="278" spans="2:7" s="30" customFormat="1" ht="13.2" x14ac:dyDescent="0.2">
      <c r="B278" s="82" t="s">
        <v>111</v>
      </c>
      <c r="C278" s="81" t="s">
        <v>112</v>
      </c>
      <c r="D278" s="124"/>
      <c r="E278" s="125"/>
      <c r="F278" s="126">
        <v>114.14</v>
      </c>
      <c r="G278" s="126"/>
    </row>
    <row r="279" spans="2:7" s="30" customFormat="1" ht="13.2" x14ac:dyDescent="0.2">
      <c r="B279" s="117" t="s">
        <v>131</v>
      </c>
      <c r="C279" s="118" t="s">
        <v>132</v>
      </c>
      <c r="D279" s="124"/>
      <c r="E279" s="125"/>
      <c r="F279" s="126">
        <v>837</v>
      </c>
      <c r="G279" s="126"/>
    </row>
    <row r="280" spans="2:7" s="30" customFormat="1" ht="13.2" x14ac:dyDescent="0.2">
      <c r="B280" s="119" t="s">
        <v>135</v>
      </c>
      <c r="C280" s="120" t="s">
        <v>136</v>
      </c>
      <c r="D280" s="124"/>
      <c r="E280" s="125"/>
      <c r="F280" s="126">
        <v>1286.2</v>
      </c>
      <c r="G280" s="126"/>
    </row>
    <row r="281" spans="2:7" s="30" customFormat="1" ht="13.2" x14ac:dyDescent="0.2">
      <c r="B281" s="69" t="s">
        <v>141</v>
      </c>
      <c r="C281" s="84" t="s">
        <v>142</v>
      </c>
      <c r="D281" s="124"/>
      <c r="E281" s="125"/>
      <c r="F281" s="126">
        <v>3833.64</v>
      </c>
      <c r="G281" s="126"/>
    </row>
    <row r="282" spans="2:7" s="30" customFormat="1" ht="13.2" x14ac:dyDescent="0.2">
      <c r="B282" s="71" t="s">
        <v>143</v>
      </c>
      <c r="C282" s="81" t="s">
        <v>144</v>
      </c>
      <c r="D282" s="124"/>
      <c r="E282" s="125"/>
      <c r="F282" s="126">
        <v>103.38</v>
      </c>
      <c r="G282" s="126"/>
    </row>
    <row r="283" spans="2:7" s="30" customFormat="1" ht="13.2" x14ac:dyDescent="0.2">
      <c r="B283" s="73" t="s">
        <v>152</v>
      </c>
      <c r="C283" s="81" t="s">
        <v>153</v>
      </c>
      <c r="D283" s="124"/>
      <c r="E283" s="125"/>
      <c r="F283" s="126">
        <v>13.5</v>
      </c>
      <c r="G283" s="126"/>
    </row>
    <row r="284" spans="2:7" s="30" customFormat="1" ht="13.2" x14ac:dyDescent="0.2">
      <c r="B284" s="82" t="s">
        <v>161</v>
      </c>
      <c r="C284" s="81" t="s">
        <v>162</v>
      </c>
      <c r="D284" s="124">
        <v>86</v>
      </c>
      <c r="E284" s="125">
        <v>86</v>
      </c>
      <c r="F284" s="126">
        <v>79.38</v>
      </c>
      <c r="G284" s="126">
        <v>92.302325581395394</v>
      </c>
    </row>
    <row r="285" spans="2:7" s="30" customFormat="1" ht="13.2" x14ac:dyDescent="0.2">
      <c r="B285" s="117" t="s">
        <v>164</v>
      </c>
      <c r="C285" s="118" t="s">
        <v>165</v>
      </c>
      <c r="D285" s="124"/>
      <c r="E285" s="125"/>
      <c r="F285" s="126">
        <v>79.38</v>
      </c>
      <c r="G285" s="126"/>
    </row>
    <row r="286" spans="2:7" s="30" customFormat="1" ht="13.2" x14ac:dyDescent="0.2">
      <c r="B286" s="119" t="s">
        <v>199</v>
      </c>
      <c r="C286" s="120" t="s">
        <v>7</v>
      </c>
      <c r="D286" s="124">
        <v>93</v>
      </c>
      <c r="E286" s="125">
        <v>93</v>
      </c>
      <c r="F286" s="126">
        <v>92.11</v>
      </c>
      <c r="G286" s="126">
        <v>99.043010752688204</v>
      </c>
    </row>
    <row r="287" spans="2:7" s="30" customFormat="1" ht="13.2" x14ac:dyDescent="0.2">
      <c r="B287" s="69" t="s">
        <v>201</v>
      </c>
      <c r="C287" s="84" t="s">
        <v>202</v>
      </c>
      <c r="D287" s="124"/>
      <c r="E287" s="125"/>
      <c r="F287" s="126">
        <v>92.11</v>
      </c>
      <c r="G287" s="126"/>
    </row>
    <row r="288" spans="2:7" s="30" customFormat="1" ht="13.2" x14ac:dyDescent="0.2">
      <c r="B288" s="71" t="s">
        <v>203</v>
      </c>
      <c r="C288" s="81" t="s">
        <v>204</v>
      </c>
      <c r="D288" s="124">
        <v>1957</v>
      </c>
      <c r="E288" s="125">
        <v>1957</v>
      </c>
      <c r="F288" s="126">
        <v>1956.45</v>
      </c>
      <c r="G288" s="126">
        <v>99.971895758814497</v>
      </c>
    </row>
    <row r="289" spans="2:7" s="30" customFormat="1" ht="13.2" x14ac:dyDescent="0.2">
      <c r="B289" s="73" t="s">
        <v>206</v>
      </c>
      <c r="C289" s="81" t="s">
        <v>207</v>
      </c>
      <c r="D289" s="124"/>
      <c r="E289" s="125"/>
      <c r="F289" s="126">
        <v>822.5</v>
      </c>
      <c r="G289" s="126"/>
    </row>
    <row r="290" spans="2:7" s="30" customFormat="1" ht="13.2" x14ac:dyDescent="0.25">
      <c r="B290" s="82" t="s">
        <v>215</v>
      </c>
      <c r="C290" s="81" t="s">
        <v>216</v>
      </c>
      <c r="D290" s="31"/>
      <c r="E290" s="5"/>
      <c r="F290" s="87">
        <v>1133.95</v>
      </c>
      <c r="G290" s="87"/>
    </row>
    <row r="291" spans="2:7" s="30" customFormat="1" ht="13.2" x14ac:dyDescent="0.25">
      <c r="B291" s="82">
        <v>56</v>
      </c>
      <c r="C291" s="81" t="s">
        <v>224</v>
      </c>
      <c r="D291" s="31">
        <f>+D292</f>
        <v>472866</v>
      </c>
      <c r="E291" s="5">
        <f>+E292</f>
        <v>472866</v>
      </c>
      <c r="F291" s="87">
        <f>+F292</f>
        <v>346000.6</v>
      </c>
      <c r="G291" s="87">
        <f>+F291/E291*100</f>
        <v>73.170961752378048</v>
      </c>
    </row>
    <row r="292" spans="2:7" s="30" customFormat="1" ht="13.2" x14ac:dyDescent="0.25">
      <c r="B292" s="117" t="s">
        <v>285</v>
      </c>
      <c r="C292" s="118" t="s">
        <v>314</v>
      </c>
      <c r="D292" s="31">
        <v>472866</v>
      </c>
      <c r="E292" s="5">
        <v>472866</v>
      </c>
      <c r="F292" s="87">
        <v>346000.6</v>
      </c>
      <c r="G292" s="87">
        <v>73.170961752378005</v>
      </c>
    </row>
    <row r="293" spans="2:7" s="30" customFormat="1" ht="13.2" x14ac:dyDescent="0.25">
      <c r="B293" s="119" t="s">
        <v>98</v>
      </c>
      <c r="C293" s="120" t="s">
        <v>5</v>
      </c>
      <c r="D293" s="31">
        <v>372188</v>
      </c>
      <c r="E293" s="5">
        <v>372188</v>
      </c>
      <c r="F293" s="87">
        <v>293470.83</v>
      </c>
      <c r="G293" s="87">
        <v>78.850159059400099</v>
      </c>
    </row>
    <row r="294" spans="2:7" s="30" customFormat="1" ht="13.2" x14ac:dyDescent="0.25">
      <c r="B294" s="69" t="s">
        <v>99</v>
      </c>
      <c r="C294" s="84" t="s">
        <v>32</v>
      </c>
      <c r="D294" s="31"/>
      <c r="E294" s="5"/>
      <c r="F294" s="87">
        <v>208707.72</v>
      </c>
      <c r="G294" s="87"/>
    </row>
    <row r="295" spans="2:7" s="30" customFormat="1" ht="13.2" x14ac:dyDescent="0.25">
      <c r="B295" s="71" t="s">
        <v>100</v>
      </c>
      <c r="C295" s="81" t="s">
        <v>101</v>
      </c>
      <c r="D295" s="31"/>
      <c r="E295" s="5"/>
      <c r="F295" s="87">
        <v>6271.74</v>
      </c>
      <c r="G295" s="87"/>
    </row>
    <row r="296" spans="2:7" s="30" customFormat="1" ht="13.2" x14ac:dyDescent="0.25">
      <c r="B296" s="73" t="s">
        <v>103</v>
      </c>
      <c r="C296" s="81" t="s">
        <v>102</v>
      </c>
      <c r="D296" s="31"/>
      <c r="E296" s="5"/>
      <c r="F296" s="87">
        <v>41475.11</v>
      </c>
      <c r="G296" s="87"/>
    </row>
    <row r="297" spans="2:7" s="30" customFormat="1" ht="13.2" x14ac:dyDescent="0.25">
      <c r="B297" s="82" t="s">
        <v>105</v>
      </c>
      <c r="C297" s="81" t="s">
        <v>106</v>
      </c>
      <c r="D297" s="31"/>
      <c r="E297" s="5"/>
      <c r="F297" s="87">
        <v>37016.26</v>
      </c>
      <c r="G297" s="87"/>
    </row>
    <row r="298" spans="2:7" s="30" customFormat="1" ht="13.2" x14ac:dyDescent="0.25">
      <c r="B298" s="117" t="s">
        <v>107</v>
      </c>
      <c r="C298" s="118" t="s">
        <v>14</v>
      </c>
      <c r="D298" s="31">
        <v>88704</v>
      </c>
      <c r="E298" s="5">
        <v>88704</v>
      </c>
      <c r="F298" s="87">
        <v>40437.43</v>
      </c>
      <c r="G298" s="87">
        <v>45.586929563492099</v>
      </c>
    </row>
    <row r="299" spans="2:7" s="30" customFormat="1" ht="13.2" x14ac:dyDescent="0.25">
      <c r="B299" s="119" t="s">
        <v>108</v>
      </c>
      <c r="C299" s="120" t="s">
        <v>34</v>
      </c>
      <c r="D299" s="31"/>
      <c r="E299" s="5"/>
      <c r="F299" s="87">
        <v>4011.11</v>
      </c>
      <c r="G299" s="87"/>
    </row>
    <row r="300" spans="2:7" s="30" customFormat="1" ht="13.2" x14ac:dyDescent="0.25">
      <c r="B300" s="69" t="s">
        <v>109</v>
      </c>
      <c r="C300" s="84" t="s">
        <v>110</v>
      </c>
      <c r="D300" s="31"/>
      <c r="E300" s="5"/>
      <c r="F300" s="87">
        <v>1362.07</v>
      </c>
      <c r="G300" s="87"/>
    </row>
    <row r="301" spans="2:7" s="30" customFormat="1" ht="13.2" x14ac:dyDescent="0.25">
      <c r="B301" s="71" t="s">
        <v>111</v>
      </c>
      <c r="C301" s="81" t="s">
        <v>112</v>
      </c>
      <c r="D301" s="31"/>
      <c r="E301" s="5"/>
      <c r="F301" s="87">
        <v>646.79</v>
      </c>
      <c r="G301" s="87"/>
    </row>
    <row r="302" spans="2:7" s="30" customFormat="1" ht="13.2" x14ac:dyDescent="0.25">
      <c r="B302" s="73" t="s">
        <v>131</v>
      </c>
      <c r="C302" s="81" t="s">
        <v>132</v>
      </c>
      <c r="D302" s="31"/>
      <c r="E302" s="5"/>
      <c r="F302" s="87">
        <v>4743</v>
      </c>
      <c r="G302" s="87"/>
    </row>
    <row r="303" spans="2:7" s="30" customFormat="1" ht="13.2" x14ac:dyDescent="0.25">
      <c r="B303" s="82" t="s">
        <v>135</v>
      </c>
      <c r="C303" s="81" t="s">
        <v>136</v>
      </c>
      <c r="D303" s="31"/>
      <c r="E303" s="5"/>
      <c r="F303" s="87">
        <v>7288.07</v>
      </c>
      <c r="G303" s="87"/>
    </row>
    <row r="304" spans="2:7" s="30" customFormat="1" ht="13.2" x14ac:dyDescent="0.25">
      <c r="B304" s="117" t="s">
        <v>141</v>
      </c>
      <c r="C304" s="118" t="s">
        <v>142</v>
      </c>
      <c r="D304" s="31"/>
      <c r="E304" s="5"/>
      <c r="F304" s="87">
        <v>21724.31</v>
      </c>
      <c r="G304" s="87"/>
    </row>
    <row r="305" spans="2:7" s="30" customFormat="1" ht="13.2" x14ac:dyDescent="0.25">
      <c r="B305" s="119" t="s">
        <v>143</v>
      </c>
      <c r="C305" s="120" t="s">
        <v>144</v>
      </c>
      <c r="D305" s="31"/>
      <c r="E305" s="5"/>
      <c r="F305" s="87">
        <v>585.61</v>
      </c>
      <c r="G305" s="87"/>
    </row>
    <row r="306" spans="2:7" s="30" customFormat="1" ht="13.2" x14ac:dyDescent="0.25">
      <c r="B306" s="69" t="s">
        <v>152</v>
      </c>
      <c r="C306" s="84" t="s">
        <v>153</v>
      </c>
      <c r="D306" s="31"/>
      <c r="E306" s="5"/>
      <c r="F306" s="87">
        <v>76.47</v>
      </c>
      <c r="G306" s="87"/>
    </row>
    <row r="307" spans="2:7" s="30" customFormat="1" ht="13.2" x14ac:dyDescent="0.25">
      <c r="B307" s="71" t="s">
        <v>161</v>
      </c>
      <c r="C307" s="81" t="s">
        <v>162</v>
      </c>
      <c r="D307" s="31">
        <v>365</v>
      </c>
      <c r="E307" s="5">
        <v>365</v>
      </c>
      <c r="F307" s="87">
        <v>483.88</v>
      </c>
      <c r="G307" s="87">
        <v>132.56986301369901</v>
      </c>
    </row>
    <row r="308" spans="2:7" s="30" customFormat="1" ht="13.2" x14ac:dyDescent="0.25">
      <c r="B308" s="73" t="s">
        <v>164</v>
      </c>
      <c r="C308" s="81" t="s">
        <v>165</v>
      </c>
      <c r="D308" s="31"/>
      <c r="E308" s="5"/>
      <c r="F308" s="87">
        <v>483.88</v>
      </c>
      <c r="G308" s="87"/>
    </row>
    <row r="309" spans="2:7" s="30" customFormat="1" ht="13.2" x14ac:dyDescent="0.25">
      <c r="B309" s="82" t="s">
        <v>199</v>
      </c>
      <c r="C309" s="81" t="s">
        <v>7</v>
      </c>
      <c r="D309" s="31">
        <v>522</v>
      </c>
      <c r="E309" s="5">
        <v>522</v>
      </c>
      <c r="F309" s="87">
        <v>521.94000000000005</v>
      </c>
      <c r="G309" s="87">
        <v>99.988505747126396</v>
      </c>
    </row>
    <row r="310" spans="2:7" s="30" customFormat="1" ht="13.2" x14ac:dyDescent="0.25">
      <c r="B310" s="117" t="s">
        <v>201</v>
      </c>
      <c r="C310" s="118" t="s">
        <v>202</v>
      </c>
      <c r="D310" s="31"/>
      <c r="E310" s="5"/>
      <c r="F310" s="87">
        <v>521.94000000000005</v>
      </c>
      <c r="G310" s="87"/>
    </row>
    <row r="311" spans="2:7" s="30" customFormat="1" ht="13.2" x14ac:dyDescent="0.25">
      <c r="B311" s="119" t="s">
        <v>203</v>
      </c>
      <c r="C311" s="120" t="s">
        <v>204</v>
      </c>
      <c r="D311" s="31">
        <v>11087</v>
      </c>
      <c r="E311" s="5">
        <v>11087</v>
      </c>
      <c r="F311" s="87">
        <v>11086.52</v>
      </c>
      <c r="G311" s="87">
        <v>99.995670605213306</v>
      </c>
    </row>
    <row r="312" spans="2:7" s="30" customFormat="1" ht="13.2" x14ac:dyDescent="0.25">
      <c r="B312" s="69" t="s">
        <v>206</v>
      </c>
      <c r="C312" s="84" t="s">
        <v>207</v>
      </c>
      <c r="D312" s="31"/>
      <c r="E312" s="5"/>
      <c r="F312" s="87">
        <v>4660.8100000000004</v>
      </c>
      <c r="G312" s="87"/>
    </row>
    <row r="313" spans="2:7" s="30" customFormat="1" ht="13.2" x14ac:dyDescent="0.25">
      <c r="B313" s="71" t="s">
        <v>215</v>
      </c>
      <c r="C313" s="81" t="s">
        <v>216</v>
      </c>
      <c r="D313" s="31"/>
      <c r="E313" s="5"/>
      <c r="F313" s="87">
        <v>6425.71</v>
      </c>
      <c r="G313" s="87"/>
    </row>
    <row r="314" spans="2:7" s="30" customFormat="1" ht="26.4" x14ac:dyDescent="0.25">
      <c r="B314" s="133" t="s">
        <v>287</v>
      </c>
      <c r="C314" s="78" t="s">
        <v>316</v>
      </c>
      <c r="D314" s="127">
        <v>27706772</v>
      </c>
      <c r="E314" s="109">
        <v>27706772</v>
      </c>
      <c r="F314" s="92">
        <v>26437873.050000001</v>
      </c>
      <c r="G314" s="92">
        <v>95.420257004316497</v>
      </c>
    </row>
    <row r="315" spans="2:7" s="30" customFormat="1" ht="13.2" x14ac:dyDescent="0.25">
      <c r="B315" s="73">
        <v>58</v>
      </c>
      <c r="C315" s="81" t="s">
        <v>225</v>
      </c>
      <c r="D315" s="31">
        <f>+D316</f>
        <v>27706772</v>
      </c>
      <c r="E315" s="5">
        <f>+E316</f>
        <v>27706772</v>
      </c>
      <c r="F315" s="87">
        <f>+F316</f>
        <v>26437873.050000001</v>
      </c>
      <c r="G315" s="87">
        <f>+F315/E315*100</f>
        <v>95.420257004316483</v>
      </c>
    </row>
    <row r="316" spans="2:7" s="30" customFormat="1" ht="13.2" x14ac:dyDescent="0.25">
      <c r="B316" s="82" t="s">
        <v>288</v>
      </c>
      <c r="C316" s="81" t="s">
        <v>317</v>
      </c>
      <c r="D316" s="31">
        <v>27706772</v>
      </c>
      <c r="E316" s="5">
        <v>27706772</v>
      </c>
      <c r="F316" s="87">
        <v>26437873.050000001</v>
      </c>
      <c r="G316" s="87">
        <v>95.420257004316497</v>
      </c>
    </row>
    <row r="317" spans="2:7" s="30" customFormat="1" ht="13.2" x14ac:dyDescent="0.25">
      <c r="B317" s="117" t="s">
        <v>168</v>
      </c>
      <c r="C317" s="118" t="s">
        <v>169</v>
      </c>
      <c r="D317" s="31">
        <v>1136140</v>
      </c>
      <c r="E317" s="5">
        <v>1136140</v>
      </c>
      <c r="F317" s="87">
        <v>210599.62</v>
      </c>
      <c r="G317" s="87">
        <v>18.536414526378799</v>
      </c>
    </row>
    <row r="318" spans="2:7" s="30" customFormat="1" ht="26.4" x14ac:dyDescent="0.25">
      <c r="B318" s="119" t="s">
        <v>176</v>
      </c>
      <c r="C318" s="120" t="s">
        <v>175</v>
      </c>
      <c r="D318" s="31"/>
      <c r="E318" s="5"/>
      <c r="F318" s="87">
        <v>210599.62</v>
      </c>
      <c r="G318" s="87"/>
    </row>
    <row r="319" spans="2:7" s="30" customFormat="1" ht="13.2" x14ac:dyDescent="0.25">
      <c r="B319" s="69" t="s">
        <v>221</v>
      </c>
      <c r="C319" s="84" t="s">
        <v>255</v>
      </c>
      <c r="D319" s="31">
        <v>26570632</v>
      </c>
      <c r="E319" s="5">
        <v>26570632</v>
      </c>
      <c r="F319" s="87">
        <v>26227273.43</v>
      </c>
      <c r="G319" s="87">
        <v>98.707751588294897</v>
      </c>
    </row>
    <row r="320" spans="2:7" s="30" customFormat="1" ht="26.4" x14ac:dyDescent="0.25">
      <c r="B320" s="71" t="s">
        <v>251</v>
      </c>
      <c r="C320" s="81" t="s">
        <v>257</v>
      </c>
      <c r="D320" s="31"/>
      <c r="E320" s="5"/>
      <c r="F320" s="87">
        <v>21110592.879999999</v>
      </c>
      <c r="G320" s="87"/>
    </row>
    <row r="321" spans="2:7" s="30" customFormat="1" ht="13.2" x14ac:dyDescent="0.25">
      <c r="B321" s="73" t="s">
        <v>252</v>
      </c>
      <c r="C321" s="81" t="s">
        <v>258</v>
      </c>
      <c r="D321" s="31"/>
      <c r="E321" s="5"/>
      <c r="F321" s="87">
        <v>5116680.55</v>
      </c>
      <c r="G321" s="87"/>
    </row>
    <row r="322" spans="2:7" s="30" customFormat="1" ht="26.4" x14ac:dyDescent="0.25">
      <c r="B322" s="133" t="s">
        <v>289</v>
      </c>
      <c r="C322" s="78" t="s">
        <v>318</v>
      </c>
      <c r="D322" s="127">
        <v>975518</v>
      </c>
      <c r="E322" s="109">
        <v>975518</v>
      </c>
      <c r="F322" s="92"/>
      <c r="G322" s="92"/>
    </row>
    <row r="323" spans="2:7" s="30" customFormat="1" ht="13.2" x14ac:dyDescent="0.25">
      <c r="B323" s="82">
        <v>56</v>
      </c>
      <c r="C323" s="81" t="s">
        <v>224</v>
      </c>
      <c r="D323" s="31">
        <f>+D324</f>
        <v>975518</v>
      </c>
      <c r="E323" s="5">
        <f>+E324</f>
        <v>975518</v>
      </c>
      <c r="F323" s="92"/>
      <c r="G323" s="92"/>
    </row>
    <row r="324" spans="2:7" s="30" customFormat="1" ht="13.2" x14ac:dyDescent="0.2">
      <c r="B324" s="117" t="s">
        <v>270</v>
      </c>
      <c r="C324" s="118" t="s">
        <v>300</v>
      </c>
      <c r="D324" s="124">
        <v>975518</v>
      </c>
      <c r="E324" s="125">
        <v>975518</v>
      </c>
      <c r="F324" s="126"/>
      <c r="G324" s="126"/>
    </row>
    <row r="325" spans="2:7" s="30" customFormat="1" ht="13.2" x14ac:dyDescent="0.2">
      <c r="B325" s="119" t="s">
        <v>221</v>
      </c>
      <c r="C325" s="120" t="s">
        <v>255</v>
      </c>
      <c r="D325" s="124">
        <v>975518</v>
      </c>
      <c r="E325" s="125">
        <v>975518</v>
      </c>
      <c r="F325" s="126"/>
      <c r="G325" s="126"/>
    </row>
    <row r="326" spans="2:7" s="30" customFormat="1" ht="13.2" x14ac:dyDescent="0.2">
      <c r="B326" s="132" t="s">
        <v>290</v>
      </c>
      <c r="C326" s="116" t="s">
        <v>319</v>
      </c>
      <c r="D326" s="121">
        <v>64043</v>
      </c>
      <c r="E326" s="122">
        <v>51043</v>
      </c>
      <c r="F326" s="123">
        <v>45874.58</v>
      </c>
      <c r="G326" s="123">
        <v>89.874380424348104</v>
      </c>
    </row>
    <row r="327" spans="2:7" s="30" customFormat="1" ht="13.2" x14ac:dyDescent="0.2">
      <c r="B327" s="69">
        <v>1</v>
      </c>
      <c r="C327" s="84" t="s">
        <v>217</v>
      </c>
      <c r="D327" s="124">
        <f>+D328</f>
        <v>39153</v>
      </c>
      <c r="E327" s="125">
        <f>+E328</f>
        <v>26153</v>
      </c>
      <c r="F327" s="126">
        <f>+F328</f>
        <v>22937.29</v>
      </c>
      <c r="G327" s="126">
        <f>+F327/E327*100</f>
        <v>87.704240431308079</v>
      </c>
    </row>
    <row r="328" spans="2:7" s="30" customFormat="1" ht="13.2" x14ac:dyDescent="0.2">
      <c r="B328" s="71" t="s">
        <v>276</v>
      </c>
      <c r="C328" s="81" t="s">
        <v>219</v>
      </c>
      <c r="D328" s="124">
        <v>39153</v>
      </c>
      <c r="E328" s="125">
        <v>26153</v>
      </c>
      <c r="F328" s="126">
        <v>22937.29</v>
      </c>
      <c r="G328" s="126">
        <v>87.704240431308094</v>
      </c>
    </row>
    <row r="329" spans="2:7" s="30" customFormat="1" ht="13.2" x14ac:dyDescent="0.2">
      <c r="B329" s="73" t="s">
        <v>98</v>
      </c>
      <c r="C329" s="81" t="s">
        <v>5</v>
      </c>
      <c r="D329" s="124">
        <v>25881</v>
      </c>
      <c r="E329" s="125">
        <v>25881</v>
      </c>
      <c r="F329" s="126">
        <v>22937.29</v>
      </c>
      <c r="G329" s="126">
        <v>88.625980448977998</v>
      </c>
    </row>
    <row r="330" spans="2:7" s="30" customFormat="1" ht="13.2" x14ac:dyDescent="0.2">
      <c r="B330" s="82" t="s">
        <v>99</v>
      </c>
      <c r="C330" s="81" t="s">
        <v>32</v>
      </c>
      <c r="D330" s="124"/>
      <c r="E330" s="125"/>
      <c r="F330" s="126">
        <v>17974.400000000001</v>
      </c>
      <c r="G330" s="126"/>
    </row>
    <row r="331" spans="2:7" s="30" customFormat="1" ht="13.2" x14ac:dyDescent="0.2">
      <c r="B331" s="117" t="s">
        <v>103</v>
      </c>
      <c r="C331" s="118" t="s">
        <v>102</v>
      </c>
      <c r="D331" s="124"/>
      <c r="E331" s="125"/>
      <c r="F331" s="126">
        <v>1714.27</v>
      </c>
      <c r="G331" s="126"/>
    </row>
    <row r="332" spans="2:7" s="30" customFormat="1" ht="13.2" x14ac:dyDescent="0.2">
      <c r="B332" s="119" t="s">
        <v>105</v>
      </c>
      <c r="C332" s="120" t="s">
        <v>106</v>
      </c>
      <c r="D332" s="124"/>
      <c r="E332" s="125"/>
      <c r="F332" s="126">
        <v>3248.62</v>
      </c>
      <c r="G332" s="126"/>
    </row>
    <row r="333" spans="2:7" s="30" customFormat="1" ht="13.2" x14ac:dyDescent="0.2">
      <c r="B333" s="69" t="s">
        <v>107</v>
      </c>
      <c r="C333" s="84" t="s">
        <v>14</v>
      </c>
      <c r="D333" s="124">
        <v>13272</v>
      </c>
      <c r="E333" s="125">
        <v>272</v>
      </c>
      <c r="F333" s="126"/>
      <c r="G333" s="126"/>
    </row>
    <row r="334" spans="2:7" s="30" customFormat="1" ht="13.2" x14ac:dyDescent="0.2">
      <c r="B334" s="69">
        <v>55</v>
      </c>
      <c r="C334" s="84" t="s">
        <v>223</v>
      </c>
      <c r="D334" s="124"/>
      <c r="E334" s="125"/>
      <c r="F334" s="126"/>
      <c r="G334" s="126"/>
    </row>
    <row r="335" spans="2:7" s="30" customFormat="1" ht="13.2" x14ac:dyDescent="0.2">
      <c r="B335" s="71" t="s">
        <v>277</v>
      </c>
      <c r="C335" s="81" t="s">
        <v>306</v>
      </c>
      <c r="D335" s="124">
        <v>24890</v>
      </c>
      <c r="E335" s="125">
        <v>24890</v>
      </c>
      <c r="F335" s="126">
        <v>22937.29</v>
      </c>
      <c r="G335" s="126">
        <v>92.154640417838493</v>
      </c>
    </row>
    <row r="336" spans="2:7" s="30" customFormat="1" ht="13.2" x14ac:dyDescent="0.2">
      <c r="B336" s="73" t="s">
        <v>98</v>
      </c>
      <c r="C336" s="81" t="s">
        <v>5</v>
      </c>
      <c r="D336" s="124">
        <v>24890</v>
      </c>
      <c r="E336" s="125">
        <v>24890</v>
      </c>
      <c r="F336" s="126">
        <v>22937.29</v>
      </c>
      <c r="G336" s="126">
        <v>92.154640417838493</v>
      </c>
    </row>
    <row r="337" spans="2:7" s="30" customFormat="1" ht="13.2" x14ac:dyDescent="0.2">
      <c r="B337" s="82" t="s">
        <v>99</v>
      </c>
      <c r="C337" s="81" t="s">
        <v>32</v>
      </c>
      <c r="D337" s="124"/>
      <c r="E337" s="125"/>
      <c r="F337" s="126">
        <v>17974.400000000001</v>
      </c>
      <c r="G337" s="126"/>
    </row>
    <row r="338" spans="2:7" s="30" customFormat="1" ht="13.2" x14ac:dyDescent="0.2">
      <c r="B338" s="117" t="s">
        <v>103</v>
      </c>
      <c r="C338" s="118" t="s">
        <v>102</v>
      </c>
      <c r="D338" s="124"/>
      <c r="E338" s="125"/>
      <c r="F338" s="126">
        <v>1714.27</v>
      </c>
      <c r="G338" s="126"/>
    </row>
    <row r="339" spans="2:7" s="30" customFormat="1" ht="13.2" x14ac:dyDescent="0.2">
      <c r="B339" s="119" t="s">
        <v>105</v>
      </c>
      <c r="C339" s="120" t="s">
        <v>106</v>
      </c>
      <c r="D339" s="124"/>
      <c r="E339" s="125"/>
      <c r="F339" s="126">
        <v>3248.62</v>
      </c>
      <c r="G339" s="126"/>
    </row>
    <row r="340" spans="2:7" s="30" customFormat="1" ht="13.2" x14ac:dyDescent="0.2">
      <c r="B340" s="132" t="s">
        <v>291</v>
      </c>
      <c r="C340" s="116" t="s">
        <v>320</v>
      </c>
      <c r="D340" s="121">
        <v>23665</v>
      </c>
      <c r="E340" s="122">
        <v>23665</v>
      </c>
      <c r="F340" s="123">
        <v>750</v>
      </c>
      <c r="G340" s="123">
        <v>3.1692372702303002</v>
      </c>
    </row>
    <row r="341" spans="2:7" s="30" customFormat="1" ht="13.2" x14ac:dyDescent="0.2">
      <c r="B341" s="69">
        <v>55</v>
      </c>
      <c r="C341" s="84" t="s">
        <v>223</v>
      </c>
      <c r="D341" s="124">
        <f>+D342</f>
        <v>23665</v>
      </c>
      <c r="E341" s="125">
        <f>+E342</f>
        <v>23665</v>
      </c>
      <c r="F341" s="126">
        <f>+F342</f>
        <v>750</v>
      </c>
      <c r="G341" s="126">
        <f>+F341/E341*100</f>
        <v>3.1692372702302976</v>
      </c>
    </row>
    <row r="342" spans="2:7" s="30" customFormat="1" ht="13.2" x14ac:dyDescent="0.2">
      <c r="B342" s="71" t="s">
        <v>277</v>
      </c>
      <c r="C342" s="81" t="s">
        <v>306</v>
      </c>
      <c r="D342" s="124">
        <v>23665</v>
      </c>
      <c r="E342" s="125">
        <v>23665</v>
      </c>
      <c r="F342" s="126">
        <v>750</v>
      </c>
      <c r="G342" s="126">
        <v>3.1692372702303002</v>
      </c>
    </row>
    <row r="343" spans="2:7" s="30" customFormat="1" ht="13.2" x14ac:dyDescent="0.2">
      <c r="B343" s="73" t="s">
        <v>98</v>
      </c>
      <c r="C343" s="81" t="s">
        <v>5</v>
      </c>
      <c r="D343" s="124">
        <v>15900</v>
      </c>
      <c r="E343" s="125">
        <v>15900</v>
      </c>
      <c r="F343" s="126">
        <v>750</v>
      </c>
      <c r="G343" s="126">
        <v>4.7169811320754702</v>
      </c>
    </row>
    <row r="344" spans="2:7" s="30" customFormat="1" ht="13.2" x14ac:dyDescent="0.2">
      <c r="B344" s="82" t="s">
        <v>103</v>
      </c>
      <c r="C344" s="81" t="s">
        <v>102</v>
      </c>
      <c r="D344" s="124"/>
      <c r="E344" s="125"/>
      <c r="F344" s="126">
        <v>750</v>
      </c>
      <c r="G344" s="126"/>
    </row>
    <row r="345" spans="2:7" s="30" customFormat="1" ht="13.2" x14ac:dyDescent="0.2">
      <c r="B345" s="117" t="s">
        <v>107</v>
      </c>
      <c r="C345" s="118" t="s">
        <v>14</v>
      </c>
      <c r="D345" s="124">
        <v>7765</v>
      </c>
      <c r="E345" s="125">
        <v>7765</v>
      </c>
      <c r="F345" s="126"/>
      <c r="G345" s="126"/>
    </row>
    <row r="346" spans="2:7" s="30" customFormat="1" ht="13.2" x14ac:dyDescent="0.2">
      <c r="B346" s="134" t="s">
        <v>292</v>
      </c>
      <c r="C346" s="114" t="s">
        <v>321</v>
      </c>
      <c r="D346" s="121">
        <v>3533414</v>
      </c>
      <c r="E346" s="122">
        <v>3533414</v>
      </c>
      <c r="F346" s="123">
        <v>3031855.65</v>
      </c>
      <c r="G346" s="123">
        <v>85.805276426708005</v>
      </c>
    </row>
    <row r="347" spans="2:7" s="30" customFormat="1" ht="13.2" x14ac:dyDescent="0.2">
      <c r="B347" s="119">
        <v>1</v>
      </c>
      <c r="C347" s="120" t="s">
        <v>217</v>
      </c>
      <c r="D347" s="124">
        <f>+D348</f>
        <v>604790</v>
      </c>
      <c r="E347" s="125">
        <f>+E348</f>
        <v>604790</v>
      </c>
      <c r="F347" s="126">
        <f>+F348</f>
        <v>452913.63</v>
      </c>
      <c r="G347" s="126">
        <f>+F348/E347*100</f>
        <v>74.887751120223541</v>
      </c>
    </row>
    <row r="348" spans="2:7" s="30" customFormat="1" ht="13.2" x14ac:dyDescent="0.2">
      <c r="B348" s="69" t="s">
        <v>276</v>
      </c>
      <c r="C348" s="84" t="s">
        <v>219</v>
      </c>
      <c r="D348" s="124">
        <v>604790</v>
      </c>
      <c r="E348" s="125">
        <v>604790</v>
      </c>
      <c r="F348" s="126">
        <v>452913.63</v>
      </c>
      <c r="G348" s="126">
        <v>74.887751120223598</v>
      </c>
    </row>
    <row r="349" spans="2:7" s="30" customFormat="1" ht="13.2" x14ac:dyDescent="0.2">
      <c r="B349" s="71" t="s">
        <v>98</v>
      </c>
      <c r="C349" s="81" t="s">
        <v>5</v>
      </c>
      <c r="D349" s="124">
        <v>366272</v>
      </c>
      <c r="E349" s="125">
        <v>366272</v>
      </c>
      <c r="F349" s="126">
        <v>354061.69</v>
      </c>
      <c r="G349" s="126">
        <v>96.666327210379194</v>
      </c>
    </row>
    <row r="350" spans="2:7" s="30" customFormat="1" ht="13.2" x14ac:dyDescent="0.2">
      <c r="B350" s="73" t="s">
        <v>99</v>
      </c>
      <c r="C350" s="81" t="s">
        <v>32</v>
      </c>
      <c r="D350" s="124"/>
      <c r="E350" s="125"/>
      <c r="F350" s="126">
        <v>259040.7</v>
      </c>
      <c r="G350" s="126"/>
    </row>
    <row r="351" spans="2:7" s="30" customFormat="1" ht="13.2" x14ac:dyDescent="0.25">
      <c r="B351" s="82" t="s">
        <v>100</v>
      </c>
      <c r="C351" s="81" t="s">
        <v>101</v>
      </c>
      <c r="D351" s="31"/>
      <c r="E351" s="5"/>
      <c r="F351" s="87">
        <v>46.71</v>
      </c>
      <c r="G351" s="87"/>
    </row>
    <row r="352" spans="2:7" s="30" customFormat="1" ht="13.2" x14ac:dyDescent="0.25">
      <c r="B352" s="117" t="s">
        <v>103</v>
      </c>
      <c r="C352" s="118" t="s">
        <v>102</v>
      </c>
      <c r="D352" s="31"/>
      <c r="E352" s="5"/>
      <c r="F352" s="87">
        <v>48042.46</v>
      </c>
      <c r="G352" s="87"/>
    </row>
    <row r="353" spans="2:7" s="30" customFormat="1" ht="13.2" x14ac:dyDescent="0.25">
      <c r="B353" s="119" t="s">
        <v>105</v>
      </c>
      <c r="C353" s="120" t="s">
        <v>106</v>
      </c>
      <c r="D353" s="31"/>
      <c r="E353" s="5"/>
      <c r="F353" s="87">
        <v>46931.82</v>
      </c>
      <c r="G353" s="87"/>
    </row>
    <row r="354" spans="2:7" s="30" customFormat="1" ht="13.2" x14ac:dyDescent="0.25">
      <c r="B354" s="69" t="s">
        <v>107</v>
      </c>
      <c r="C354" s="84" t="s">
        <v>14</v>
      </c>
      <c r="D354" s="31">
        <v>222563</v>
      </c>
      <c r="E354" s="5">
        <v>222563</v>
      </c>
      <c r="F354" s="87">
        <v>84551.8</v>
      </c>
      <c r="G354" s="87">
        <v>37.990052254867201</v>
      </c>
    </row>
    <row r="355" spans="2:7" s="30" customFormat="1" ht="13.2" x14ac:dyDescent="0.25">
      <c r="B355" s="71" t="s">
        <v>108</v>
      </c>
      <c r="C355" s="81" t="s">
        <v>34</v>
      </c>
      <c r="D355" s="31"/>
      <c r="E355" s="5"/>
      <c r="F355" s="87">
        <v>3634.15</v>
      </c>
      <c r="G355" s="87"/>
    </row>
    <row r="356" spans="2:7" s="30" customFormat="1" ht="13.2" x14ac:dyDescent="0.25">
      <c r="B356" s="73" t="s">
        <v>109</v>
      </c>
      <c r="C356" s="81" t="s">
        <v>110</v>
      </c>
      <c r="D356" s="31"/>
      <c r="E356" s="5"/>
      <c r="F356" s="87">
        <v>7558.49</v>
      </c>
      <c r="G356" s="87"/>
    </row>
    <row r="357" spans="2:7" s="30" customFormat="1" ht="13.2" x14ac:dyDescent="0.25">
      <c r="B357" s="82" t="s">
        <v>111</v>
      </c>
      <c r="C357" s="81" t="s">
        <v>112</v>
      </c>
      <c r="D357" s="31"/>
      <c r="E357" s="5"/>
      <c r="F357" s="87">
        <v>1125.3699999999999</v>
      </c>
      <c r="G357" s="87"/>
    </row>
    <row r="358" spans="2:7" s="30" customFormat="1" ht="13.2" x14ac:dyDescent="0.25">
      <c r="B358" s="117" t="s">
        <v>116</v>
      </c>
      <c r="C358" s="118" t="s">
        <v>117</v>
      </c>
      <c r="D358" s="31"/>
      <c r="E358" s="5"/>
      <c r="F358" s="87">
        <v>3798.81</v>
      </c>
      <c r="G358" s="87"/>
    </row>
    <row r="359" spans="2:7" s="30" customFormat="1" ht="13.2" x14ac:dyDescent="0.25">
      <c r="B359" s="119" t="s">
        <v>118</v>
      </c>
      <c r="C359" s="120" t="s">
        <v>119</v>
      </c>
      <c r="D359" s="31"/>
      <c r="E359" s="5"/>
      <c r="F359" s="87">
        <v>4283.6499999999996</v>
      </c>
      <c r="G359" s="87"/>
    </row>
    <row r="360" spans="2:7" s="30" customFormat="1" ht="13.2" x14ac:dyDescent="0.25">
      <c r="B360" s="69" t="s">
        <v>120</v>
      </c>
      <c r="C360" s="84" t="s">
        <v>121</v>
      </c>
      <c r="D360" s="31"/>
      <c r="E360" s="5"/>
      <c r="F360" s="87">
        <v>12.23</v>
      </c>
      <c r="G360" s="87"/>
    </row>
    <row r="361" spans="2:7" s="30" customFormat="1" ht="13.2" x14ac:dyDescent="0.25">
      <c r="B361" s="71" t="s">
        <v>124</v>
      </c>
      <c r="C361" s="81" t="s">
        <v>125</v>
      </c>
      <c r="D361" s="31"/>
      <c r="E361" s="5"/>
      <c r="F361" s="87">
        <v>308.24</v>
      </c>
      <c r="G361" s="87"/>
    </row>
    <row r="362" spans="2:7" s="30" customFormat="1" ht="13.2" x14ac:dyDescent="0.25">
      <c r="B362" s="73" t="s">
        <v>127</v>
      </c>
      <c r="C362" s="81" t="s">
        <v>128</v>
      </c>
      <c r="D362" s="31"/>
      <c r="E362" s="5"/>
      <c r="F362" s="87">
        <v>8787.2000000000007</v>
      </c>
      <c r="G362" s="87"/>
    </row>
    <row r="363" spans="2:7" s="30" customFormat="1" ht="13.2" x14ac:dyDescent="0.25">
      <c r="B363" s="82" t="s">
        <v>133</v>
      </c>
      <c r="C363" s="81" t="s">
        <v>134</v>
      </c>
      <c r="D363" s="31"/>
      <c r="E363" s="5"/>
      <c r="F363" s="87">
        <v>1009.69</v>
      </c>
      <c r="G363" s="87"/>
    </row>
    <row r="364" spans="2:7" s="30" customFormat="1" ht="13.2" x14ac:dyDescent="0.25">
      <c r="B364" s="117" t="s">
        <v>135</v>
      </c>
      <c r="C364" s="118" t="s">
        <v>136</v>
      </c>
      <c r="D364" s="31"/>
      <c r="E364" s="5"/>
      <c r="F364" s="87">
        <v>29785.08</v>
      </c>
      <c r="G364" s="87"/>
    </row>
    <row r="365" spans="2:7" s="30" customFormat="1" ht="13.2" x14ac:dyDescent="0.25">
      <c r="B365" s="119" t="s">
        <v>139</v>
      </c>
      <c r="C365" s="120" t="s">
        <v>140</v>
      </c>
      <c r="D365" s="31"/>
      <c r="E365" s="5"/>
      <c r="F365" s="87">
        <v>18039.52</v>
      </c>
      <c r="G365" s="87"/>
    </row>
    <row r="366" spans="2:7" s="30" customFormat="1" ht="13.2" x14ac:dyDescent="0.25">
      <c r="B366" s="69" t="s">
        <v>143</v>
      </c>
      <c r="C366" s="84" t="s">
        <v>144</v>
      </c>
      <c r="D366" s="31"/>
      <c r="E366" s="5"/>
      <c r="F366" s="87">
        <v>5864.09</v>
      </c>
      <c r="G366" s="87"/>
    </row>
    <row r="367" spans="2:7" s="30" customFormat="1" ht="13.2" x14ac:dyDescent="0.25">
      <c r="B367" s="71" t="s">
        <v>152</v>
      </c>
      <c r="C367" s="81" t="s">
        <v>153</v>
      </c>
      <c r="D367" s="31"/>
      <c r="E367" s="5"/>
      <c r="F367" s="87">
        <v>345.28</v>
      </c>
      <c r="G367" s="87"/>
    </row>
    <row r="368" spans="2:7" s="30" customFormat="1" ht="26.4" x14ac:dyDescent="0.25">
      <c r="B368" s="73" t="s">
        <v>185</v>
      </c>
      <c r="C368" s="81" t="s">
        <v>186</v>
      </c>
      <c r="D368" s="31">
        <v>1991</v>
      </c>
      <c r="E368" s="5">
        <v>1991</v>
      </c>
      <c r="F368" s="87">
        <v>1990.8</v>
      </c>
      <c r="G368" s="87">
        <v>99.989954796584598</v>
      </c>
    </row>
    <row r="369" spans="2:7" s="30" customFormat="1" ht="13.2" x14ac:dyDescent="0.25">
      <c r="B369" s="82" t="s">
        <v>188</v>
      </c>
      <c r="C369" s="81" t="s">
        <v>189</v>
      </c>
      <c r="D369" s="31"/>
      <c r="E369" s="5"/>
      <c r="F369" s="87">
        <v>1990.8</v>
      </c>
      <c r="G369" s="87"/>
    </row>
    <row r="370" spans="2:7" s="30" customFormat="1" ht="13.2" x14ac:dyDescent="0.25">
      <c r="B370" s="117" t="s">
        <v>199</v>
      </c>
      <c r="C370" s="118" t="s">
        <v>7</v>
      </c>
      <c r="D370" s="31">
        <v>3936</v>
      </c>
      <c r="E370" s="5">
        <v>3936</v>
      </c>
      <c r="F370" s="87">
        <v>2321.1</v>
      </c>
      <c r="G370" s="87">
        <v>58.971036585365901</v>
      </c>
    </row>
    <row r="371" spans="2:7" s="30" customFormat="1" ht="13.2" x14ac:dyDescent="0.25">
      <c r="B371" s="119" t="s">
        <v>201</v>
      </c>
      <c r="C371" s="120" t="s">
        <v>202</v>
      </c>
      <c r="D371" s="31"/>
      <c r="E371" s="5"/>
      <c r="F371" s="87">
        <v>2321.1</v>
      </c>
      <c r="G371" s="87"/>
    </row>
    <row r="372" spans="2:7" s="30" customFormat="1" ht="13.2" x14ac:dyDescent="0.25">
      <c r="B372" s="69" t="s">
        <v>203</v>
      </c>
      <c r="C372" s="84" t="s">
        <v>204</v>
      </c>
      <c r="D372" s="31">
        <v>10028</v>
      </c>
      <c r="E372" s="5">
        <v>10028</v>
      </c>
      <c r="F372" s="87">
        <v>9988.24</v>
      </c>
      <c r="G372" s="87">
        <v>99.603510171519702</v>
      </c>
    </row>
    <row r="373" spans="2:7" s="30" customFormat="1" ht="13.2" x14ac:dyDescent="0.25">
      <c r="B373" s="71" t="s">
        <v>206</v>
      </c>
      <c r="C373" s="81" t="s">
        <v>207</v>
      </c>
      <c r="D373" s="31"/>
      <c r="E373" s="5"/>
      <c r="F373" s="87">
        <v>9430.6299999999992</v>
      </c>
      <c r="G373" s="87"/>
    </row>
    <row r="374" spans="2:7" s="30" customFormat="1" ht="13.2" x14ac:dyDescent="0.25">
      <c r="B374" s="73" t="s">
        <v>208</v>
      </c>
      <c r="C374" s="81" t="s">
        <v>209</v>
      </c>
      <c r="D374" s="31"/>
      <c r="E374" s="5"/>
      <c r="F374" s="87">
        <v>557.61</v>
      </c>
      <c r="G374" s="87"/>
    </row>
    <row r="375" spans="2:7" s="30" customFormat="1" ht="13.2" x14ac:dyDescent="0.25">
      <c r="B375" s="73">
        <v>56</v>
      </c>
      <c r="C375" s="81" t="s">
        <v>224</v>
      </c>
      <c r="D375" s="31">
        <f>+D376</f>
        <v>2928624</v>
      </c>
      <c r="E375" s="5">
        <f>+E376</f>
        <v>2928624</v>
      </c>
      <c r="F375" s="87">
        <f>+F376</f>
        <v>2578942.02</v>
      </c>
      <c r="G375" s="87">
        <f>+F375/E375*100</f>
        <v>88.059854047498078</v>
      </c>
    </row>
    <row r="376" spans="2:7" s="30" customFormat="1" ht="13.2" x14ac:dyDescent="0.25">
      <c r="B376" s="82" t="s">
        <v>270</v>
      </c>
      <c r="C376" s="81" t="s">
        <v>300</v>
      </c>
      <c r="D376" s="31">
        <v>2928624</v>
      </c>
      <c r="E376" s="5">
        <v>2928624</v>
      </c>
      <c r="F376" s="87">
        <v>2578942.02</v>
      </c>
      <c r="G376" s="87">
        <v>88.059854047498106</v>
      </c>
    </row>
    <row r="377" spans="2:7" s="30" customFormat="1" ht="13.2" x14ac:dyDescent="0.25">
      <c r="B377" s="117" t="s">
        <v>98</v>
      </c>
      <c r="C377" s="118" t="s">
        <v>5</v>
      </c>
      <c r="D377" s="31">
        <v>2002759</v>
      </c>
      <c r="E377" s="5">
        <v>2002759</v>
      </c>
      <c r="F377" s="87">
        <v>2006349.81</v>
      </c>
      <c r="G377" s="87">
        <v>100.179293165079</v>
      </c>
    </row>
    <row r="378" spans="2:7" s="30" customFormat="1" ht="13.2" x14ac:dyDescent="0.25">
      <c r="B378" s="119" t="s">
        <v>99</v>
      </c>
      <c r="C378" s="120" t="s">
        <v>32</v>
      </c>
      <c r="D378" s="31"/>
      <c r="E378" s="5"/>
      <c r="F378" s="87">
        <v>1467897.26</v>
      </c>
      <c r="G378" s="87"/>
    </row>
    <row r="379" spans="2:7" s="30" customFormat="1" ht="13.2" x14ac:dyDescent="0.25">
      <c r="B379" s="69" t="s">
        <v>100</v>
      </c>
      <c r="C379" s="84" t="s">
        <v>101</v>
      </c>
      <c r="D379" s="31"/>
      <c r="E379" s="5"/>
      <c r="F379" s="87">
        <v>264.69</v>
      </c>
      <c r="G379" s="87"/>
    </row>
    <row r="380" spans="2:7" s="30" customFormat="1" ht="13.2" x14ac:dyDescent="0.25">
      <c r="B380" s="71" t="s">
        <v>103</v>
      </c>
      <c r="C380" s="81" t="s">
        <v>102</v>
      </c>
      <c r="D380" s="31"/>
      <c r="E380" s="5"/>
      <c r="F380" s="87">
        <v>272240.78000000003</v>
      </c>
      <c r="G380" s="87"/>
    </row>
    <row r="381" spans="2:7" s="30" customFormat="1" ht="13.2" x14ac:dyDescent="0.25">
      <c r="B381" s="73" t="s">
        <v>105</v>
      </c>
      <c r="C381" s="81" t="s">
        <v>106</v>
      </c>
      <c r="D381" s="31"/>
      <c r="E381" s="5"/>
      <c r="F381" s="87">
        <v>265947.08</v>
      </c>
      <c r="G381" s="87"/>
    </row>
    <row r="382" spans="2:7" s="30" customFormat="1" ht="13.2" x14ac:dyDescent="0.25">
      <c r="B382" s="82" t="s">
        <v>107</v>
      </c>
      <c r="C382" s="81" t="s">
        <v>14</v>
      </c>
      <c r="D382" s="31">
        <v>832013</v>
      </c>
      <c r="E382" s="5">
        <v>832013</v>
      </c>
      <c r="F382" s="87">
        <v>479034.39</v>
      </c>
      <c r="G382" s="87">
        <v>57.575349183245898</v>
      </c>
    </row>
    <row r="383" spans="2:7" s="30" customFormat="1" ht="13.2" x14ac:dyDescent="0.25">
      <c r="B383" s="117" t="s">
        <v>108</v>
      </c>
      <c r="C383" s="118" t="s">
        <v>34</v>
      </c>
      <c r="D383" s="31"/>
      <c r="E383" s="5"/>
      <c r="F383" s="87">
        <v>20499.669999999998</v>
      </c>
      <c r="G383" s="87"/>
    </row>
    <row r="384" spans="2:7" s="30" customFormat="1" ht="13.2" x14ac:dyDescent="0.25">
      <c r="B384" s="119" t="s">
        <v>109</v>
      </c>
      <c r="C384" s="120" t="s">
        <v>110</v>
      </c>
      <c r="D384" s="31"/>
      <c r="E384" s="5"/>
      <c r="F384" s="87">
        <v>42831.49</v>
      </c>
      <c r="G384" s="87"/>
    </row>
    <row r="385" spans="2:7" s="30" customFormat="1" ht="13.2" x14ac:dyDescent="0.25">
      <c r="B385" s="69" t="s">
        <v>111</v>
      </c>
      <c r="C385" s="84" t="s">
        <v>112</v>
      </c>
      <c r="D385" s="31"/>
      <c r="E385" s="5"/>
      <c r="F385" s="87">
        <v>6377.08</v>
      </c>
      <c r="G385" s="87"/>
    </row>
    <row r="386" spans="2:7" s="30" customFormat="1" ht="13.2" x14ac:dyDescent="0.25">
      <c r="B386" s="71" t="s">
        <v>116</v>
      </c>
      <c r="C386" s="81" t="s">
        <v>117</v>
      </c>
      <c r="D386" s="31"/>
      <c r="E386" s="5"/>
      <c r="F386" s="87">
        <v>21526.37</v>
      </c>
      <c r="G386" s="87"/>
    </row>
    <row r="387" spans="2:7" s="30" customFormat="1" ht="13.2" x14ac:dyDescent="0.25">
      <c r="B387" s="73" t="s">
        <v>118</v>
      </c>
      <c r="C387" s="81" t="s">
        <v>119</v>
      </c>
      <c r="D387" s="31"/>
      <c r="E387" s="5"/>
      <c r="F387" s="87">
        <v>24273.86</v>
      </c>
      <c r="G387" s="87"/>
    </row>
    <row r="388" spans="2:7" s="30" customFormat="1" ht="13.2" x14ac:dyDescent="0.25">
      <c r="B388" s="82" t="s">
        <v>120</v>
      </c>
      <c r="C388" s="81" t="s">
        <v>121</v>
      </c>
      <c r="D388" s="31"/>
      <c r="E388" s="5"/>
      <c r="F388" s="87">
        <v>69.290000000000006</v>
      </c>
      <c r="G388" s="87"/>
    </row>
    <row r="389" spans="2:7" s="30" customFormat="1" ht="13.2" x14ac:dyDescent="0.25">
      <c r="B389" s="117" t="s">
        <v>124</v>
      </c>
      <c r="C389" s="118" t="s">
        <v>125</v>
      </c>
      <c r="D389" s="31"/>
      <c r="E389" s="5"/>
      <c r="F389" s="87">
        <v>1746.72</v>
      </c>
      <c r="G389" s="87"/>
    </row>
    <row r="390" spans="2:7" s="30" customFormat="1" ht="13.2" x14ac:dyDescent="0.2">
      <c r="B390" s="119" t="s">
        <v>127</v>
      </c>
      <c r="C390" s="120" t="s">
        <v>128</v>
      </c>
      <c r="D390" s="124"/>
      <c r="E390" s="125"/>
      <c r="F390" s="126">
        <v>49794.31</v>
      </c>
      <c r="G390" s="126"/>
    </row>
    <row r="391" spans="2:7" s="30" customFormat="1" ht="13.2" x14ac:dyDescent="0.2">
      <c r="B391" s="69" t="s">
        <v>133</v>
      </c>
      <c r="C391" s="84" t="s">
        <v>134</v>
      </c>
      <c r="D391" s="124"/>
      <c r="E391" s="125"/>
      <c r="F391" s="126">
        <v>5721.55</v>
      </c>
      <c r="G391" s="126"/>
    </row>
    <row r="392" spans="2:7" s="30" customFormat="1" ht="13.2" x14ac:dyDescent="0.2">
      <c r="B392" s="71" t="s">
        <v>135</v>
      </c>
      <c r="C392" s="81" t="s">
        <v>136</v>
      </c>
      <c r="D392" s="124"/>
      <c r="E392" s="125"/>
      <c r="F392" s="126">
        <v>168782.28</v>
      </c>
      <c r="G392" s="126"/>
    </row>
    <row r="393" spans="2:7" s="30" customFormat="1" ht="13.2" x14ac:dyDescent="0.2">
      <c r="B393" s="73" t="s">
        <v>139</v>
      </c>
      <c r="C393" s="81" t="s">
        <v>140</v>
      </c>
      <c r="D393" s="124"/>
      <c r="E393" s="125"/>
      <c r="F393" s="126">
        <v>102224.03</v>
      </c>
      <c r="G393" s="126"/>
    </row>
    <row r="394" spans="2:7" s="30" customFormat="1" ht="13.2" x14ac:dyDescent="0.2">
      <c r="B394" s="82" t="s">
        <v>143</v>
      </c>
      <c r="C394" s="81" t="s">
        <v>144</v>
      </c>
      <c r="D394" s="124"/>
      <c r="E394" s="125"/>
      <c r="F394" s="126">
        <v>33231.17</v>
      </c>
      <c r="G394" s="126"/>
    </row>
    <row r="395" spans="2:7" s="30" customFormat="1" ht="13.2" x14ac:dyDescent="0.2">
      <c r="B395" s="117" t="s">
        <v>152</v>
      </c>
      <c r="C395" s="118" t="s">
        <v>153</v>
      </c>
      <c r="D395" s="124"/>
      <c r="E395" s="125"/>
      <c r="F395" s="126">
        <v>1956.57</v>
      </c>
      <c r="G395" s="126"/>
    </row>
    <row r="396" spans="2:7" s="30" customFormat="1" ht="26.4" x14ac:dyDescent="0.2">
      <c r="B396" s="119" t="s">
        <v>185</v>
      </c>
      <c r="C396" s="120" t="s">
        <v>186</v>
      </c>
      <c r="D396" s="124">
        <v>11281</v>
      </c>
      <c r="E396" s="125">
        <v>11281</v>
      </c>
      <c r="F396" s="126">
        <v>11281.2</v>
      </c>
      <c r="G396" s="126">
        <v>100.00177289247399</v>
      </c>
    </row>
    <row r="397" spans="2:7" s="30" customFormat="1" ht="13.2" x14ac:dyDescent="0.2">
      <c r="B397" s="69" t="s">
        <v>190</v>
      </c>
      <c r="C397" s="84" t="s">
        <v>191</v>
      </c>
      <c r="D397" s="124"/>
      <c r="E397" s="125"/>
      <c r="F397" s="126">
        <v>11281.2</v>
      </c>
      <c r="G397" s="126"/>
    </row>
    <row r="398" spans="2:7" s="30" customFormat="1" ht="13.2" x14ac:dyDescent="0.2">
      <c r="B398" s="71" t="s">
        <v>199</v>
      </c>
      <c r="C398" s="81" t="s">
        <v>7</v>
      </c>
      <c r="D398" s="124">
        <v>13223</v>
      </c>
      <c r="E398" s="125">
        <v>13223</v>
      </c>
      <c r="F398" s="126">
        <v>13152.88</v>
      </c>
      <c r="G398" s="126">
        <v>99.469711865688595</v>
      </c>
    </row>
    <row r="399" spans="2:7" s="30" customFormat="1" ht="13.2" x14ac:dyDescent="0.2">
      <c r="B399" s="73" t="s">
        <v>201</v>
      </c>
      <c r="C399" s="81" t="s">
        <v>202</v>
      </c>
      <c r="D399" s="124"/>
      <c r="E399" s="125"/>
      <c r="F399" s="126">
        <v>13152.88</v>
      </c>
      <c r="G399" s="126"/>
    </row>
    <row r="400" spans="2:7" s="30" customFormat="1" ht="13.2" x14ac:dyDescent="0.2">
      <c r="B400" s="82" t="s">
        <v>203</v>
      </c>
      <c r="C400" s="81" t="s">
        <v>204</v>
      </c>
      <c r="D400" s="124">
        <v>69348</v>
      </c>
      <c r="E400" s="125">
        <v>69348</v>
      </c>
      <c r="F400" s="126">
        <v>69123.740000000005</v>
      </c>
      <c r="G400" s="126">
        <v>99.676616484974303</v>
      </c>
    </row>
    <row r="401" spans="2:11" s="30" customFormat="1" ht="13.2" x14ac:dyDescent="0.2">
      <c r="B401" s="117" t="s">
        <v>206</v>
      </c>
      <c r="C401" s="118" t="s">
        <v>207</v>
      </c>
      <c r="D401" s="124"/>
      <c r="E401" s="125"/>
      <c r="F401" s="126">
        <v>65963.990000000005</v>
      </c>
      <c r="G401" s="126"/>
    </row>
    <row r="402" spans="2:11" s="30" customFormat="1" ht="13.2" x14ac:dyDescent="0.2">
      <c r="B402" s="119" t="s">
        <v>208</v>
      </c>
      <c r="C402" s="120" t="s">
        <v>209</v>
      </c>
      <c r="D402" s="124"/>
      <c r="E402" s="125"/>
      <c r="F402" s="126">
        <v>3159.75</v>
      </c>
      <c r="G402" s="126"/>
    </row>
    <row r="403" spans="2:11" s="30" customFormat="1" ht="13.2" x14ac:dyDescent="0.2">
      <c r="B403" s="132" t="s">
        <v>293</v>
      </c>
      <c r="C403" s="116" t="s">
        <v>322</v>
      </c>
      <c r="D403" s="121">
        <v>50179</v>
      </c>
      <c r="E403" s="122">
        <v>50179</v>
      </c>
      <c r="F403" s="123"/>
      <c r="G403" s="123"/>
    </row>
    <row r="404" spans="2:11" s="30" customFormat="1" ht="13.2" x14ac:dyDescent="0.2">
      <c r="B404" s="69">
        <v>58</v>
      </c>
      <c r="C404" s="84" t="s">
        <v>225</v>
      </c>
      <c r="D404" s="124">
        <f>+D405</f>
        <v>50179</v>
      </c>
      <c r="E404" s="125">
        <f>+E405</f>
        <v>50179</v>
      </c>
      <c r="F404" s="123"/>
      <c r="G404" s="123"/>
    </row>
    <row r="405" spans="2:11" s="30" customFormat="1" ht="13.2" x14ac:dyDescent="0.2">
      <c r="B405" s="71" t="s">
        <v>288</v>
      </c>
      <c r="C405" s="81" t="s">
        <v>317</v>
      </c>
      <c r="D405" s="124">
        <v>50179</v>
      </c>
      <c r="E405" s="125">
        <v>50179</v>
      </c>
      <c r="F405" s="126"/>
      <c r="G405" s="126"/>
    </row>
    <row r="406" spans="2:11" s="30" customFormat="1" ht="13.2" x14ac:dyDescent="0.2">
      <c r="B406" s="73" t="s">
        <v>107</v>
      </c>
      <c r="C406" s="81" t="s">
        <v>14</v>
      </c>
      <c r="D406" s="124">
        <v>50179</v>
      </c>
      <c r="E406" s="125">
        <v>50179</v>
      </c>
      <c r="F406" s="126"/>
      <c r="G406" s="126"/>
    </row>
    <row r="409" spans="2:11" ht="15.6" x14ac:dyDescent="0.3">
      <c r="B409" s="168" t="s">
        <v>12</v>
      </c>
      <c r="C409" s="168"/>
      <c r="D409" s="168"/>
      <c r="E409" s="168"/>
      <c r="F409" s="168"/>
      <c r="G409" s="168"/>
      <c r="H409" s="168"/>
      <c r="I409" s="168"/>
      <c r="J409" s="168"/>
      <c r="K409" s="55"/>
    </row>
    <row r="410" spans="2:11" ht="15.6" x14ac:dyDescent="0.3">
      <c r="B410" s="168" t="s">
        <v>55</v>
      </c>
      <c r="C410" s="168"/>
      <c r="D410" s="168"/>
      <c r="E410" s="168"/>
      <c r="F410" s="168"/>
      <c r="G410" s="168"/>
      <c r="H410" s="168"/>
      <c r="I410" s="168"/>
      <c r="J410" s="168"/>
      <c r="K410" s="55"/>
    </row>
    <row r="411" spans="2:11" ht="17.399999999999999" x14ac:dyDescent="0.3">
      <c r="B411" s="128"/>
      <c r="C411" s="128"/>
      <c r="D411" s="128"/>
      <c r="E411" s="128"/>
      <c r="F411" s="128"/>
      <c r="G411" s="128"/>
      <c r="H411" s="129"/>
      <c r="I411" s="129"/>
      <c r="J411" s="129"/>
      <c r="K411" s="55"/>
    </row>
    <row r="412" spans="2:11" ht="26.4" x14ac:dyDescent="0.3">
      <c r="B412" s="165" t="s">
        <v>8</v>
      </c>
      <c r="C412" s="167"/>
      <c r="D412" s="25" t="s">
        <v>72</v>
      </c>
      <c r="E412" s="25" t="s">
        <v>49</v>
      </c>
      <c r="F412" s="25" t="s">
        <v>240</v>
      </c>
      <c r="G412" s="25" t="s">
        <v>50</v>
      </c>
    </row>
    <row r="413" spans="2:11" x14ac:dyDescent="0.3">
      <c r="B413" s="169">
        <v>1</v>
      </c>
      <c r="C413" s="170"/>
      <c r="D413" s="27">
        <v>2</v>
      </c>
      <c r="E413" s="27">
        <v>3</v>
      </c>
      <c r="F413" s="27">
        <v>4</v>
      </c>
      <c r="G413" s="27" t="s">
        <v>43</v>
      </c>
    </row>
    <row r="414" spans="2:11" ht="26.4" x14ac:dyDescent="0.3">
      <c r="B414" s="112" t="s">
        <v>265</v>
      </c>
      <c r="C414" s="83" t="s">
        <v>294</v>
      </c>
      <c r="D414" s="130">
        <v>130932196</v>
      </c>
      <c r="E414" s="130">
        <v>127344196</v>
      </c>
      <c r="F414" s="131">
        <v>108003758.69</v>
      </c>
      <c r="G414" s="131">
        <f t="shared" ref="G414:G423" si="0">+F414/E414*100</f>
        <v>84.812470518876253</v>
      </c>
    </row>
    <row r="415" spans="2:11" x14ac:dyDescent="0.3">
      <c r="B415" s="119" t="s">
        <v>218</v>
      </c>
      <c r="C415" s="120" t="s">
        <v>217</v>
      </c>
      <c r="D415" s="72">
        <v>13228230</v>
      </c>
      <c r="E415" s="72">
        <v>9778230</v>
      </c>
      <c r="F415" s="70">
        <v>9336732.5899999999</v>
      </c>
      <c r="G415" s="70">
        <f t="shared" si="0"/>
        <v>95.484894403179311</v>
      </c>
    </row>
    <row r="416" spans="2:11" x14ac:dyDescent="0.3">
      <c r="B416" s="119" t="s">
        <v>276</v>
      </c>
      <c r="C416" s="120" t="s">
        <v>219</v>
      </c>
      <c r="D416" s="72">
        <v>4446707</v>
      </c>
      <c r="E416" s="72">
        <v>4308707</v>
      </c>
      <c r="F416" s="70">
        <v>4120269.69</v>
      </c>
      <c r="G416" s="70">
        <f t="shared" si="0"/>
        <v>95.626592618156678</v>
      </c>
    </row>
    <row r="417" spans="2:7" x14ac:dyDescent="0.3">
      <c r="B417" s="119" t="s">
        <v>221</v>
      </c>
      <c r="C417" s="120" t="s">
        <v>222</v>
      </c>
      <c r="D417" s="72">
        <v>1725589</v>
      </c>
      <c r="E417" s="72">
        <v>1725589</v>
      </c>
      <c r="F417" s="70">
        <v>1642570.33</v>
      </c>
      <c r="G417" s="70">
        <f t="shared" si="0"/>
        <v>95.188966202264851</v>
      </c>
    </row>
    <row r="418" spans="2:7" x14ac:dyDescent="0.3">
      <c r="B418" s="119" t="s">
        <v>281</v>
      </c>
      <c r="C418" s="120" t="s">
        <v>310</v>
      </c>
      <c r="D418" s="72">
        <v>216543</v>
      </c>
      <c r="E418" s="72">
        <v>216543</v>
      </c>
      <c r="F418" s="70">
        <v>136711.54999999999</v>
      </c>
      <c r="G418" s="70">
        <f t="shared" si="0"/>
        <v>63.133673219637664</v>
      </c>
    </row>
    <row r="419" spans="2:7" x14ac:dyDescent="0.3">
      <c r="B419" s="119" t="s">
        <v>277</v>
      </c>
      <c r="C419" s="120" t="s">
        <v>306</v>
      </c>
      <c r="D419" s="72">
        <v>275495</v>
      </c>
      <c r="E419" s="72">
        <v>275495</v>
      </c>
      <c r="F419" s="70">
        <v>198455.12</v>
      </c>
      <c r="G419" s="70">
        <f t="shared" si="0"/>
        <v>72.035833681192031</v>
      </c>
    </row>
    <row r="420" spans="2:7" x14ac:dyDescent="0.3">
      <c r="B420" s="119" t="s">
        <v>270</v>
      </c>
      <c r="C420" s="120" t="s">
        <v>300</v>
      </c>
      <c r="D420" s="72">
        <v>21751598</v>
      </c>
      <c r="E420" s="72">
        <v>21751598</v>
      </c>
      <c r="F420" s="70">
        <v>10251494.91</v>
      </c>
      <c r="G420" s="70">
        <f t="shared" si="0"/>
        <v>47.129847241568186</v>
      </c>
    </row>
    <row r="421" spans="2:7" x14ac:dyDescent="0.3">
      <c r="B421" s="119" t="s">
        <v>285</v>
      </c>
      <c r="C421" s="120" t="s">
        <v>314</v>
      </c>
      <c r="D421" s="72">
        <v>19467298</v>
      </c>
      <c r="E421" s="72">
        <v>19467298</v>
      </c>
      <c r="F421" s="70">
        <v>19311398.109999999</v>
      </c>
      <c r="G421" s="70">
        <f t="shared" si="0"/>
        <v>99.199170372796459</v>
      </c>
    </row>
    <row r="422" spans="2:7" x14ac:dyDescent="0.3">
      <c r="B422" s="119" t="s">
        <v>288</v>
      </c>
      <c r="C422" s="120" t="s">
        <v>317</v>
      </c>
      <c r="D422" s="72">
        <v>27756951</v>
      </c>
      <c r="E422" s="72">
        <v>27756951</v>
      </c>
      <c r="F422" s="70">
        <v>26437873.050000001</v>
      </c>
      <c r="G422" s="70">
        <f t="shared" si="0"/>
        <v>95.24775631876858</v>
      </c>
    </row>
    <row r="423" spans="2:7" x14ac:dyDescent="0.3">
      <c r="B423" s="119" t="s">
        <v>227</v>
      </c>
      <c r="C423" s="120" t="s">
        <v>228</v>
      </c>
      <c r="D423" s="72">
        <v>42063785</v>
      </c>
      <c r="E423" s="72">
        <v>42063785</v>
      </c>
      <c r="F423" s="70">
        <v>36568253.340000004</v>
      </c>
      <c r="G423" s="70">
        <f t="shared" si="0"/>
        <v>86.935242132870357</v>
      </c>
    </row>
  </sheetData>
  <mergeCells count="8">
    <mergeCell ref="B2:G2"/>
    <mergeCell ref="B409:J409"/>
    <mergeCell ref="B410:J410"/>
    <mergeCell ref="B412:C412"/>
    <mergeCell ref="B413:C413"/>
    <mergeCell ref="B4:G4"/>
    <mergeCell ref="B6:C6"/>
    <mergeCell ref="B7:C7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SAŽETAK</vt:lpstr>
      <vt:lpstr> Račun prihoda i rashoda </vt:lpstr>
      <vt:lpstr>Rashodi prema izvorima financi </vt:lpstr>
      <vt:lpstr>Rashodi prema funkcijskoj k </vt:lpstr>
      <vt:lpstr>Račun financiranja</vt:lpstr>
      <vt:lpstr>Račun fin prema izvorima f</vt:lpstr>
      <vt:lpstr>POSEBNI DIO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Željka Badrov</cp:lastModifiedBy>
  <cp:lastPrinted>2023-08-24T12:14:57Z</cp:lastPrinted>
  <dcterms:created xsi:type="dcterms:W3CDTF">2022-08-12T12:51:27Z</dcterms:created>
  <dcterms:modified xsi:type="dcterms:W3CDTF">2024-03-27T08:11:45Z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